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A71FF46-1C14-46F6-818D-4E58C025C88A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Титул" sheetId="12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ИТОГ" sheetId="11" r:id="rId1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0" l="1"/>
  <c r="O21" i="10"/>
  <c r="O22" i="10" s="1"/>
  <c r="O12" i="5"/>
  <c r="O22" i="5"/>
  <c r="O21" i="5"/>
  <c r="O22" i="9"/>
  <c r="O21" i="9"/>
  <c r="O12" i="9"/>
  <c r="O23" i="4"/>
  <c r="O12" i="4"/>
  <c r="O22" i="4"/>
  <c r="O22" i="8"/>
  <c r="O21" i="8"/>
  <c r="O12" i="8"/>
  <c r="O22" i="7"/>
  <c r="O21" i="7"/>
  <c r="O12" i="7" l="1"/>
  <c r="O21" i="6"/>
  <c r="O22" i="6" s="1"/>
  <c r="O12" i="6"/>
  <c r="O12" i="3"/>
  <c r="O21" i="3"/>
  <c r="O21" i="2"/>
  <c r="O12" i="2"/>
  <c r="O12" i="1"/>
  <c r="O21" i="1"/>
  <c r="O22" i="1" s="1"/>
  <c r="O22" i="3" l="1"/>
  <c r="O22" i="2"/>
  <c r="E21" i="9"/>
  <c r="G21" i="9"/>
  <c r="H21" i="9"/>
  <c r="I21" i="9"/>
  <c r="J21" i="9"/>
  <c r="K21" i="9"/>
  <c r="L21" i="9"/>
  <c r="M21" i="9"/>
  <c r="N21" i="9"/>
  <c r="D21" i="9"/>
  <c r="D21" i="1"/>
  <c r="E21" i="1"/>
  <c r="F21" i="1"/>
  <c r="G21" i="1"/>
  <c r="H21" i="1"/>
  <c r="I21" i="1"/>
  <c r="J21" i="1"/>
  <c r="K21" i="1"/>
  <c r="L21" i="1"/>
  <c r="M21" i="1"/>
  <c r="N21" i="1"/>
  <c r="N21" i="7"/>
  <c r="E21" i="7"/>
  <c r="F21" i="7"/>
  <c r="G21" i="7"/>
  <c r="H21" i="7"/>
  <c r="I21" i="7"/>
  <c r="J21" i="7"/>
  <c r="K21" i="7"/>
  <c r="L21" i="7"/>
  <c r="M21" i="7"/>
  <c r="D21" i="7"/>
  <c r="E22" i="4"/>
  <c r="G22" i="4"/>
  <c r="H22" i="4"/>
  <c r="I22" i="4"/>
  <c r="J22" i="4"/>
  <c r="K22" i="4"/>
  <c r="L22" i="4"/>
  <c r="M22" i="4"/>
  <c r="N22" i="4"/>
  <c r="D22" i="4"/>
  <c r="N21" i="10" l="1"/>
  <c r="M21" i="10"/>
  <c r="M22" i="10" s="1"/>
  <c r="L21" i="10"/>
  <c r="K21" i="10"/>
  <c r="K22" i="10" s="1"/>
  <c r="J21" i="10"/>
  <c r="I21" i="10"/>
  <c r="I22" i="10" s="1"/>
  <c r="H21" i="10"/>
  <c r="G21" i="10"/>
  <c r="G22" i="10" s="1"/>
  <c r="F21" i="10"/>
  <c r="E21" i="10"/>
  <c r="E22" i="10" s="1"/>
  <c r="D21" i="10"/>
  <c r="N12" i="10"/>
  <c r="M12" i="10"/>
  <c r="L12" i="10"/>
  <c r="K12" i="10"/>
  <c r="J12" i="10"/>
  <c r="I12" i="10"/>
  <c r="H12" i="10"/>
  <c r="G12" i="10"/>
  <c r="F12" i="10"/>
  <c r="E12" i="10"/>
  <c r="D12" i="10"/>
  <c r="F14" i="9"/>
  <c r="F21" i="9" s="1"/>
  <c r="N12" i="9"/>
  <c r="M12" i="9"/>
  <c r="L12" i="9"/>
  <c r="K12" i="9"/>
  <c r="K22" i="9" s="1"/>
  <c r="J12" i="9"/>
  <c r="I12" i="9"/>
  <c r="H12" i="9"/>
  <c r="G12" i="9"/>
  <c r="G22" i="9" s="1"/>
  <c r="F12" i="9"/>
  <c r="E12" i="9"/>
  <c r="D12" i="9"/>
  <c r="N21" i="8"/>
  <c r="M21" i="8"/>
  <c r="L21" i="8"/>
  <c r="K21" i="8"/>
  <c r="J21" i="8"/>
  <c r="I21" i="8"/>
  <c r="H21" i="8"/>
  <c r="G21" i="8"/>
  <c r="F21" i="8"/>
  <c r="E21" i="8"/>
  <c r="D21" i="8"/>
  <c r="N12" i="8"/>
  <c r="N22" i="8" s="1"/>
  <c r="M12" i="8"/>
  <c r="L12" i="8"/>
  <c r="L22" i="8" s="1"/>
  <c r="K12" i="8"/>
  <c r="J12" i="8"/>
  <c r="J22" i="8" s="1"/>
  <c r="I12" i="8"/>
  <c r="H12" i="8"/>
  <c r="H22" i="8" s="1"/>
  <c r="G12" i="8"/>
  <c r="F12" i="8"/>
  <c r="F22" i="8" s="1"/>
  <c r="E12" i="8"/>
  <c r="D12" i="8"/>
  <c r="D22" i="8" s="1"/>
  <c r="N12" i="7"/>
  <c r="M12" i="7"/>
  <c r="L12" i="7"/>
  <c r="K12" i="7"/>
  <c r="J12" i="7"/>
  <c r="I12" i="7"/>
  <c r="H12" i="7"/>
  <c r="G12" i="7"/>
  <c r="F12" i="7"/>
  <c r="E12" i="7"/>
  <c r="D12" i="7"/>
  <c r="N21" i="6"/>
  <c r="M21" i="6"/>
  <c r="L21" i="6"/>
  <c r="K21" i="6"/>
  <c r="J21" i="6"/>
  <c r="I21" i="6"/>
  <c r="H21" i="6"/>
  <c r="G21" i="6"/>
  <c r="F21" i="6"/>
  <c r="E21" i="6"/>
  <c r="D21" i="6"/>
  <c r="N12" i="6"/>
  <c r="M12" i="6"/>
  <c r="L12" i="6"/>
  <c r="K12" i="6"/>
  <c r="J12" i="6"/>
  <c r="I12" i="6"/>
  <c r="H12" i="6"/>
  <c r="G12" i="6"/>
  <c r="F12" i="6"/>
  <c r="E12" i="6"/>
  <c r="D12" i="6"/>
  <c r="N21" i="5"/>
  <c r="M21" i="5"/>
  <c r="L21" i="5"/>
  <c r="K21" i="5"/>
  <c r="J21" i="5"/>
  <c r="I21" i="5"/>
  <c r="H21" i="5"/>
  <c r="G21" i="5"/>
  <c r="F21" i="5"/>
  <c r="E21" i="5"/>
  <c r="D21" i="5"/>
  <c r="N12" i="5"/>
  <c r="M12" i="5"/>
  <c r="L12" i="5"/>
  <c r="K12" i="5"/>
  <c r="J12" i="5"/>
  <c r="I12" i="5"/>
  <c r="H12" i="5"/>
  <c r="G12" i="5"/>
  <c r="F12" i="5"/>
  <c r="E12" i="5"/>
  <c r="D12" i="5"/>
  <c r="F14" i="4"/>
  <c r="F22" i="4" s="1"/>
  <c r="N12" i="4"/>
  <c r="M12" i="4"/>
  <c r="M23" i="4" s="1"/>
  <c r="L12" i="4"/>
  <c r="K12" i="4"/>
  <c r="K23" i="4" s="1"/>
  <c r="J12" i="4"/>
  <c r="I12" i="4"/>
  <c r="I23" i="4" s="1"/>
  <c r="H12" i="4"/>
  <c r="G12" i="4"/>
  <c r="G23" i="4" s="1"/>
  <c r="F12" i="4"/>
  <c r="E12" i="4"/>
  <c r="E23" i="4" s="1"/>
  <c r="D12" i="4"/>
  <c r="N21" i="3"/>
  <c r="M21" i="3"/>
  <c r="L21" i="3"/>
  <c r="K21" i="3"/>
  <c r="J21" i="3"/>
  <c r="I21" i="3"/>
  <c r="H21" i="3"/>
  <c r="G21" i="3"/>
  <c r="F21" i="3"/>
  <c r="E21" i="3"/>
  <c r="D21" i="3"/>
  <c r="N12" i="3"/>
  <c r="M12" i="3"/>
  <c r="L12" i="3"/>
  <c r="K12" i="3"/>
  <c r="J12" i="3"/>
  <c r="I12" i="3"/>
  <c r="H12" i="3"/>
  <c r="G12" i="3"/>
  <c r="F12" i="3"/>
  <c r="E12" i="3"/>
  <c r="D12" i="3"/>
  <c r="N21" i="2"/>
  <c r="M21" i="2"/>
  <c r="L21" i="2"/>
  <c r="K21" i="2"/>
  <c r="J21" i="2"/>
  <c r="I21" i="2"/>
  <c r="H21" i="2"/>
  <c r="G21" i="2"/>
  <c r="F21" i="2"/>
  <c r="E21" i="2"/>
  <c r="D21" i="2"/>
  <c r="N12" i="2"/>
  <c r="M12" i="2"/>
  <c r="L12" i="2"/>
  <c r="K12" i="2"/>
  <c r="J12" i="2"/>
  <c r="I12" i="2"/>
  <c r="H12" i="2"/>
  <c r="G12" i="2"/>
  <c r="F12" i="2"/>
  <c r="E12" i="2"/>
  <c r="D12" i="2"/>
  <c r="N12" i="1"/>
  <c r="M12" i="1"/>
  <c r="M22" i="1" s="1"/>
  <c r="L12" i="1"/>
  <c r="K12" i="1"/>
  <c r="K22" i="1" s="1"/>
  <c r="J12" i="1"/>
  <c r="I12" i="1"/>
  <c r="H12" i="1"/>
  <c r="G12" i="1"/>
  <c r="F12" i="1"/>
  <c r="E12" i="1"/>
  <c r="E22" i="1" s="1"/>
  <c r="D12" i="1"/>
  <c r="D22" i="10" l="1"/>
  <c r="F22" i="10"/>
  <c r="H22" i="10"/>
  <c r="J22" i="10"/>
  <c r="L22" i="10"/>
  <c r="N22" i="10"/>
  <c r="N22" i="5"/>
  <c r="L22" i="5"/>
  <c r="J22" i="5"/>
  <c r="H22" i="5"/>
  <c r="F22" i="5"/>
  <c r="D22" i="5"/>
  <c r="D22" i="6"/>
  <c r="F22" i="6"/>
  <c r="J22" i="6"/>
  <c r="G22" i="2"/>
  <c r="K22" i="2"/>
  <c r="M22" i="2"/>
  <c r="F22" i="2"/>
  <c r="E22" i="9"/>
  <c r="I22" i="9"/>
  <c r="M22" i="9"/>
  <c r="D22" i="9"/>
  <c r="F22" i="9"/>
  <c r="H22" i="9"/>
  <c r="J22" i="9"/>
  <c r="L22" i="9"/>
  <c r="N22" i="9"/>
  <c r="F22" i="7"/>
  <c r="H22" i="7"/>
  <c r="E22" i="7"/>
  <c r="G22" i="7"/>
  <c r="I22" i="7"/>
  <c r="K22" i="7"/>
  <c r="M22" i="7"/>
  <c r="N22" i="7"/>
  <c r="L22" i="7"/>
  <c r="J22" i="7"/>
  <c r="D22" i="7"/>
  <c r="L22" i="6"/>
  <c r="I22" i="6"/>
  <c r="N22" i="6"/>
  <c r="M22" i="6"/>
  <c r="K22" i="6"/>
  <c r="H22" i="6"/>
  <c r="G22" i="6"/>
  <c r="E22" i="6"/>
  <c r="M22" i="5"/>
  <c r="K22" i="5"/>
  <c r="I22" i="5"/>
  <c r="G22" i="5"/>
  <c r="E22" i="5"/>
  <c r="N22" i="2"/>
  <c r="L22" i="2"/>
  <c r="J22" i="2"/>
  <c r="H22" i="2"/>
  <c r="D22" i="2"/>
  <c r="J23" i="4"/>
  <c r="N23" i="4"/>
  <c r="L23" i="4"/>
  <c r="H23" i="4"/>
  <c r="F23" i="4"/>
  <c r="D23" i="4"/>
  <c r="J22" i="3"/>
  <c r="N22" i="3"/>
  <c r="L22" i="3"/>
  <c r="H22" i="3"/>
  <c r="F22" i="3"/>
  <c r="D22" i="3"/>
  <c r="I22" i="2"/>
  <c r="E22" i="2"/>
  <c r="I22" i="1"/>
  <c r="N22" i="1"/>
  <c r="J22" i="1"/>
  <c r="L22" i="1"/>
  <c r="H22" i="1"/>
  <c r="G22" i="1"/>
  <c r="F22" i="1"/>
  <c r="D22" i="1"/>
  <c r="E22" i="8"/>
  <c r="G22" i="8"/>
  <c r="I22" i="8"/>
  <c r="K22" i="8"/>
  <c r="M22" i="8"/>
  <c r="E22" i="3"/>
  <c r="G22" i="3"/>
  <c r="I22" i="3"/>
  <c r="K22" i="3"/>
  <c r="M22" i="3"/>
  <c r="B18" i="11" l="1"/>
  <c r="C18" i="11"/>
  <c r="C8" i="11"/>
  <c r="E8" i="11"/>
  <c r="C6" i="11"/>
  <c r="E6" i="11"/>
  <c r="B8" i="11"/>
  <c r="D8" i="11"/>
  <c r="B6" i="11"/>
  <c r="D6" i="11"/>
  <c r="D18" i="11" l="1"/>
  <c r="D19" i="11" s="1"/>
  <c r="C19" i="11"/>
  <c r="B19" i="11"/>
  <c r="E9" i="11"/>
  <c r="D9" i="11"/>
  <c r="C9" i="11"/>
  <c r="B9" i="11"/>
  <c r="E10" i="11"/>
  <c r="D10" i="11"/>
  <c r="C10" i="11"/>
  <c r="B10" i="11"/>
  <c r="B11" i="11" s="1"/>
  <c r="E19" i="11" l="1"/>
  <c r="C7" i="11"/>
  <c r="C11" i="11" s="1"/>
  <c r="E7" i="11"/>
  <c r="E11" i="11" s="1"/>
  <c r="B7" i="11"/>
  <c r="D7" i="11"/>
  <c r="D11" i="11" s="1"/>
  <c r="D15" i="11" l="1"/>
  <c r="B15" i="11"/>
  <c r="C15" i="11"/>
  <c r="F7" i="11" l="1"/>
  <c r="F9" i="11" l="1"/>
</calcChain>
</file>

<file path=xl/sharedStrings.xml><?xml version="1.0" encoding="utf-8"?>
<sst xmlns="http://schemas.openxmlformats.org/spreadsheetml/2006/main" count="469" uniqueCount="113">
  <si>
    <t>Прием пищи, наименование блюда</t>
  </si>
  <si>
    <t>Пищевые вещества (г)</t>
  </si>
  <si>
    <t>Энергетическая ценность</t>
  </si>
  <si>
    <t>Ккал.</t>
  </si>
  <si>
    <t>Витамины (мг)</t>
  </si>
  <si>
    <t>Минеральные вещества (мг)</t>
  </si>
  <si>
    <t>В1</t>
  </si>
  <si>
    <t>С</t>
  </si>
  <si>
    <t>А</t>
  </si>
  <si>
    <t>Мg</t>
  </si>
  <si>
    <t>Са</t>
  </si>
  <si>
    <t>Р</t>
  </si>
  <si>
    <t>Fe</t>
  </si>
  <si>
    <t>Завтрак</t>
  </si>
  <si>
    <t>Хлеб пшеничный</t>
  </si>
  <si>
    <t>Итого:</t>
  </si>
  <si>
    <t>Обед</t>
  </si>
  <si>
    <t>Чай с сахаром</t>
  </si>
  <si>
    <t>Итого за день:</t>
  </si>
  <si>
    <t>Обед:</t>
  </si>
  <si>
    <t>Белки</t>
  </si>
  <si>
    <t>Жиры</t>
  </si>
  <si>
    <t>Углеводы</t>
  </si>
  <si>
    <r>
      <t xml:space="preserve">№ </t>
    </r>
    <r>
      <rPr>
        <b/>
        <sz val="10"/>
        <color theme="1"/>
        <rFont val="Times New Roman"/>
        <family val="1"/>
        <charset val="204"/>
      </rPr>
      <t>рец</t>
    </r>
  </si>
  <si>
    <t>ДЕСЯТЫЙ ДЕНЬ</t>
  </si>
  <si>
    <t>Масса порции (г)</t>
  </si>
  <si>
    <t>ПЯТЫЙ ДЕНЬ</t>
  </si>
  <si>
    <t>Завтрак:</t>
  </si>
  <si>
    <t>Прием пищи</t>
  </si>
  <si>
    <t>Пищевые вещества (химический  состав), г</t>
  </si>
  <si>
    <t>белки</t>
  </si>
  <si>
    <t>жиры</t>
  </si>
  <si>
    <t>углеводы</t>
  </si>
  <si>
    <t>Итого в завтрак за 10 дней</t>
  </si>
  <si>
    <t>норма завтрак</t>
  </si>
  <si>
    <t>Среднее дневное значение завтрака</t>
  </si>
  <si>
    <t>факт</t>
  </si>
  <si>
    <t>Итого в обед за 10 дней</t>
  </si>
  <si>
    <t>норма обед</t>
  </si>
  <si>
    <t>Среднее дневное значение обеда</t>
  </si>
  <si>
    <t>Итого за 10 дней:</t>
  </si>
  <si>
    <t>Среднее значение за 10 дней</t>
  </si>
  <si>
    <t>норма при 60 % (2-х разовое питание)</t>
  </si>
  <si>
    <t>соотношение от калорийности %</t>
  </si>
  <si>
    <t>норма соотношения</t>
  </si>
  <si>
    <t>10-15%</t>
  </si>
  <si>
    <t>30-32%</t>
  </si>
  <si>
    <t>55-60%</t>
  </si>
  <si>
    <t>Вит. С (в продуктах)</t>
  </si>
  <si>
    <t>P</t>
  </si>
  <si>
    <t>соотн. Са/Р</t>
  </si>
  <si>
    <t>всего за 10 дней</t>
  </si>
  <si>
    <t>среднее значение за 10 дней</t>
  </si>
  <si>
    <t>ТРЕТИЙ ДЕНЬ</t>
  </si>
  <si>
    <t>ВТОРОЙ ДЕНЬ</t>
  </si>
  <si>
    <t>"___" ___________ 20___ г.</t>
  </si>
  <si>
    <t>ПРИМЕРНОЕ 10-ДНЕВНОЕ ЦИКЛИЧНОЕ МЕНЮ</t>
  </si>
  <si>
    <t xml:space="preserve">особенности:  для детей с ограниченными возможностями здоровья,   </t>
  </si>
  <si>
    <t>с определением пищевой и энергетической ценности</t>
  </si>
  <si>
    <t xml:space="preserve">Подсчет пищевой и энергетической ценности  питания детей с ОВЗ  </t>
  </si>
  <si>
    <t xml:space="preserve"> в возрасте с 11 до 18 лет за 10 дней</t>
  </si>
  <si>
    <t>возраст детей:  с 11 до 18 лет</t>
  </si>
  <si>
    <t xml:space="preserve">                                                                                                                                                          подпись</t>
  </si>
  <si>
    <t>возраст 11-18 лет ОВЗ</t>
  </si>
  <si>
    <t>Сборник технологических нормативов - Сборник рецептур на прдукцию для обучающихся во всех образовательных учреждениях/ Под ред. М. П. Могильного и В. А. Тутельяна. - М.: ДеЛи плюс,2015.-544 с.</t>
  </si>
  <si>
    <t>Масло сливочное</t>
  </si>
  <si>
    <t>ПР</t>
  </si>
  <si>
    <t>Салат из белокочанной капусты с морковью</t>
  </si>
  <si>
    <t>Каша гречневая рассыпчатая</t>
  </si>
  <si>
    <t>Рис отварной</t>
  </si>
  <si>
    <t>Птица (курица) отварная</t>
  </si>
  <si>
    <t>Йогурт1,2%жирности</t>
  </si>
  <si>
    <t>Каша из пшена и риса молочная</t>
  </si>
  <si>
    <t>Макароны отварные с маслом</t>
  </si>
  <si>
    <t>Чай с лимоном</t>
  </si>
  <si>
    <t>Салат из свежих огурцов</t>
  </si>
  <si>
    <t>Йогурт</t>
  </si>
  <si>
    <t>Салат из свежих овощей</t>
  </si>
  <si>
    <t>Фрукт</t>
  </si>
  <si>
    <t>СЕДЬМОЙ  ДЕНЬ</t>
  </si>
  <si>
    <t>ВОСЬМОЙ  ДЕНЬ</t>
  </si>
  <si>
    <t>ШЕСТОЙ  ДЕНЬ</t>
  </si>
  <si>
    <t>Суп с мак изд</t>
  </si>
  <si>
    <t>ДЕВЯТЫЙ  ДЕНЬ</t>
  </si>
  <si>
    <r>
      <rPr>
        <b/>
        <sz val="10"/>
        <rFont val="Times New Roman"/>
        <family val="1"/>
        <charset val="204"/>
      </rPr>
      <t>УТВЕРЖДАЮ: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Директор МБОУ"Люрской СОШ"     В. А.  Васильева</t>
    </r>
  </si>
  <si>
    <t>с. Люры, 2022</t>
  </si>
  <si>
    <t>Компот из сухофруктов</t>
  </si>
  <si>
    <t>Каша пшенная молочная</t>
  </si>
  <si>
    <t>Коф.напиток(цикорий)</t>
  </si>
  <si>
    <t>Конд.изд</t>
  </si>
  <si>
    <t>Фрикадельки</t>
  </si>
  <si>
    <t>Сырки</t>
  </si>
  <si>
    <t>Суп молочный с мак.изд.</t>
  </si>
  <si>
    <t>Сыр порцион</t>
  </si>
  <si>
    <t>Конд.изд.</t>
  </si>
  <si>
    <t>Сыр порц</t>
  </si>
  <si>
    <t>Каша  молочная из риса</t>
  </si>
  <si>
    <t>Котлета из мяса птицы</t>
  </si>
  <si>
    <t>Какао на сгущ.молоке</t>
  </si>
  <si>
    <t>Каша манная молочная</t>
  </si>
  <si>
    <t>Салат из моркови</t>
  </si>
  <si>
    <t>Картоф.пюре</t>
  </si>
  <si>
    <t>Рыба жареная</t>
  </si>
  <si>
    <t>Компот из кураги</t>
  </si>
  <si>
    <t>Кур.жареная</t>
  </si>
  <si>
    <t>ПЕРВЫЙ  ДЕНЬ</t>
  </si>
  <si>
    <t>ЧЕТВЕРТЫЙ ДЕНЬ</t>
  </si>
  <si>
    <t>186.67</t>
  </si>
  <si>
    <t>Кисель</t>
  </si>
  <si>
    <t xml:space="preserve">Рассольник Ленинградский </t>
  </si>
  <si>
    <t>Сыр порц.</t>
  </si>
  <si>
    <t xml:space="preserve">Капуста тушеная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</si>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</sst>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2" fontId="0" fillId="0" borderId="0" xfId="0" applyNumberFormat="1"/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/>
    <xf numFmtId="0" fontId="5" fillId="0" borderId="1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0" xfId="0" applyFont="1"/>
    <xf numFmtId="0" fontId="13" fillId="0" borderId="26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/>
    <xf numFmtId="0" fontId="15" fillId="0" borderId="30" xfId="0" applyFont="1" applyBorder="1" applyAlignment="1">
      <alignment wrapText="1"/>
    </xf>
    <xf numFmtId="2" fontId="15" fillId="0" borderId="31" xfId="0" applyNumberFormat="1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16" fillId="0" borderId="0" xfId="0" applyFont="1"/>
    <xf numFmtId="1" fontId="15" fillId="0" borderId="32" xfId="0" applyNumberFormat="1" applyFont="1" applyFill="1" applyBorder="1" applyAlignment="1">
      <alignment horizontal="center"/>
    </xf>
    <xf numFmtId="0" fontId="17" fillId="0" borderId="30" xfId="0" applyFont="1" applyBorder="1" applyAlignment="1">
      <alignment wrapText="1"/>
    </xf>
    <xf numFmtId="9" fontId="15" fillId="0" borderId="32" xfId="0" applyNumberFormat="1" applyFont="1" applyBorder="1" applyAlignment="1">
      <alignment horizontal="center"/>
    </xf>
    <xf numFmtId="0" fontId="17" fillId="2" borderId="30" xfId="0" applyFont="1" applyFill="1" applyBorder="1" applyAlignment="1">
      <alignment wrapText="1"/>
    </xf>
    <xf numFmtId="164" fontId="15" fillId="2" borderId="31" xfId="0" applyNumberFormat="1" applyFont="1" applyFill="1" applyBorder="1" applyAlignment="1">
      <alignment horizontal="center"/>
    </xf>
    <xf numFmtId="0" fontId="17" fillId="4" borderId="20" xfId="0" applyFont="1" applyFill="1" applyBorder="1" applyAlignment="1">
      <alignment wrapText="1"/>
    </xf>
    <xf numFmtId="0" fontId="13" fillId="4" borderId="34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wrapText="1"/>
    </xf>
    <xf numFmtId="2" fontId="13" fillId="3" borderId="20" xfId="0" applyNumberFormat="1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wrapText="1"/>
    </xf>
    <xf numFmtId="164" fontId="12" fillId="2" borderId="20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5" fillId="4" borderId="0" xfId="0" applyFont="1" applyFill="1" applyBorder="1" applyAlignment="1">
      <alignment horizontal="left" wrapText="1"/>
    </xf>
    <xf numFmtId="164" fontId="12" fillId="4" borderId="2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7" fillId="0" borderId="28" xfId="0" applyFont="1" applyFill="1" applyBorder="1" applyAlignment="1">
      <alignment wrapText="1"/>
    </xf>
    <xf numFmtId="0" fontId="15" fillId="0" borderId="28" xfId="0" applyFont="1" applyFill="1" applyBorder="1" applyAlignment="1">
      <alignment wrapText="1"/>
    </xf>
    <xf numFmtId="2" fontId="14" fillId="0" borderId="28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28" xfId="0" applyFont="1" applyFill="1" applyBorder="1" applyAlignment="1">
      <alignment wrapText="1"/>
    </xf>
    <xf numFmtId="164" fontId="12" fillId="2" borderId="28" xfId="0" applyNumberFormat="1" applyFont="1" applyFill="1" applyBorder="1" applyAlignment="1">
      <alignment horizontal="center"/>
    </xf>
    <xf numFmtId="0" fontId="15" fillId="4" borderId="28" xfId="0" applyFont="1" applyFill="1" applyBorder="1" applyAlignment="1">
      <alignment wrapText="1"/>
    </xf>
    <xf numFmtId="0" fontId="0" fillId="4" borderId="28" xfId="0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right"/>
    </xf>
    <xf numFmtId="0" fontId="17" fillId="3" borderId="16" xfId="0" applyFont="1" applyFill="1" applyBorder="1" applyAlignment="1">
      <alignment wrapText="1"/>
    </xf>
    <xf numFmtId="164" fontId="15" fillId="3" borderId="33" xfId="0" applyNumberFormat="1" applyFont="1" applyFill="1" applyBorder="1" applyAlignment="1">
      <alignment horizontal="center"/>
    </xf>
    <xf numFmtId="164" fontId="0" fillId="5" borderId="28" xfId="0" applyNumberFormat="1" applyFill="1" applyBorder="1" applyAlignment="1">
      <alignment horizontal="center"/>
    </xf>
    <xf numFmtId="0" fontId="0" fillId="0" borderId="32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37" xfId="0" applyBorder="1" applyAlignment="1"/>
    <xf numFmtId="0" fontId="0" fillId="0" borderId="0" xfId="0" applyBorder="1" applyAlignment="1"/>
    <xf numFmtId="0" fontId="22" fillId="0" borderId="0" xfId="0" applyFont="1" applyBorder="1" applyAlignment="1">
      <alignment horizontal="center" vertical="justify"/>
    </xf>
    <xf numFmtId="0" fontId="8" fillId="0" borderId="32" xfId="0" applyFont="1" applyBorder="1" applyAlignment="1"/>
    <xf numFmtId="0" fontId="8" fillId="0" borderId="0" xfId="0" applyFont="1" applyBorder="1" applyAlignment="1"/>
    <xf numFmtId="0" fontId="1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0" xfId="0" applyBorder="1"/>
    <xf numFmtId="0" fontId="6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justify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/>
    <xf numFmtId="0" fontId="8" fillId="0" borderId="45" xfId="0" applyFont="1" applyBorder="1" applyAlignment="1"/>
    <xf numFmtId="0" fontId="14" fillId="0" borderId="28" xfId="0" applyFont="1" applyBorder="1" applyAlignment="1">
      <alignment horizontal="justify" vertical="justify"/>
    </xf>
    <xf numFmtId="0" fontId="14" fillId="0" borderId="28" xfId="0" applyFont="1" applyBorder="1" applyAlignment="1"/>
    <xf numFmtId="0" fontId="14" fillId="0" borderId="36" xfId="0" applyFont="1" applyBorder="1" applyAlignment="1">
      <alignment horizontal="center" vertical="justify"/>
    </xf>
    <xf numFmtId="0" fontId="14" fillId="0" borderId="37" xfId="0" applyFont="1" applyBorder="1" applyAlignment="1"/>
    <xf numFmtId="0" fontId="14" fillId="0" borderId="38" xfId="0" applyFont="1" applyBorder="1" applyAlignment="1"/>
    <xf numFmtId="0" fontId="14" fillId="0" borderId="40" xfId="0" applyFont="1" applyBorder="1" applyAlignment="1"/>
    <xf numFmtId="0" fontId="14" fillId="0" borderId="41" xfId="0" applyFont="1" applyBorder="1" applyAlignment="1"/>
    <xf numFmtId="0" fontId="14" fillId="0" borderId="42" xfId="0" applyFont="1" applyBorder="1" applyAlignment="1"/>
    <xf numFmtId="0" fontId="14" fillId="0" borderId="28" xfId="0" applyFont="1" applyBorder="1" applyAlignment="1">
      <alignment horizontal="left"/>
    </xf>
    <xf numFmtId="0" fontId="8" fillId="0" borderId="35" xfId="0" applyFont="1" applyBorder="1" applyAlignment="1"/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3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9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topLeftCell="A4" workbookViewId="0">
      <selection activeCell="B26" sqref="B26:M26"/>
    </sheetView>
  </sheetViews>
  <sheetFormatPr defaultRowHeight="15" x14ac:dyDescent="0.25"/>
  <cols>
    <col min="1" max="1" width="8.28515625" customWidth="1"/>
    <col min="2" max="2" width="13.42578125" customWidth="1"/>
    <col min="7" max="7" width="9.5703125" customWidth="1"/>
    <col min="9" max="9" width="12" customWidth="1"/>
    <col min="17" max="17" width="55.28515625" customWidth="1"/>
  </cols>
  <sheetData>
    <row r="1" spans="2:17" ht="23.25" customHeight="1" x14ac:dyDescent="0.25"/>
    <row r="2" spans="2:17" ht="24.75" customHeight="1" x14ac:dyDescent="0.25">
      <c r="B2" s="143"/>
      <c r="C2" s="143"/>
      <c r="D2" s="143"/>
      <c r="E2" s="143"/>
      <c r="F2" s="143"/>
      <c r="G2" s="143"/>
      <c r="H2" s="144"/>
      <c r="I2" s="145" t="s">
        <v>84</v>
      </c>
      <c r="J2" s="146"/>
      <c r="K2" s="146"/>
      <c r="L2" s="146"/>
      <c r="M2" s="147"/>
    </row>
    <row r="3" spans="2:17" ht="37.5" customHeight="1" x14ac:dyDescent="0.25">
      <c r="B3" s="143"/>
      <c r="C3" s="143"/>
      <c r="D3" s="143"/>
      <c r="E3" s="143"/>
      <c r="F3" s="143"/>
      <c r="G3" s="143"/>
      <c r="H3" s="144"/>
      <c r="I3" s="148"/>
      <c r="J3" s="149"/>
      <c r="K3" s="149"/>
      <c r="L3" s="149"/>
      <c r="M3" s="150"/>
    </row>
    <row r="4" spans="2:17" x14ac:dyDescent="0.25">
      <c r="B4" s="143"/>
      <c r="C4" s="143"/>
      <c r="D4" s="143"/>
      <c r="E4" s="143"/>
      <c r="F4" s="143"/>
      <c r="G4" s="143"/>
      <c r="H4" s="144"/>
      <c r="I4" s="151" t="s">
        <v>55</v>
      </c>
      <c r="J4" s="151"/>
      <c r="K4" s="151"/>
      <c r="L4" s="151"/>
      <c r="M4" s="151"/>
    </row>
    <row r="5" spans="2:17" x14ac:dyDescent="0.25">
      <c r="B5" s="152" t="s">
        <v>62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17" ht="15.75" customHeight="1" x14ac:dyDescent="0.25">
      <c r="B6" s="153" t="s">
        <v>56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Q6" s="74"/>
    </row>
    <row r="7" spans="2:17" x14ac:dyDescent="0.25"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2:17" ht="15.75" x14ac:dyDescent="0.25">
      <c r="B8" s="159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2:17" x14ac:dyDescent="0.25">
      <c r="B9" s="75"/>
      <c r="C9" s="76"/>
      <c r="D9" s="76"/>
      <c r="E9" s="76"/>
      <c r="F9" s="76"/>
      <c r="G9" s="76"/>
      <c r="H9" s="76"/>
      <c r="I9" s="73"/>
      <c r="J9" s="73"/>
      <c r="K9" s="73"/>
      <c r="L9" s="73"/>
      <c r="M9" s="68"/>
    </row>
    <row r="10" spans="2:17" ht="15.75" x14ac:dyDescent="0.25">
      <c r="B10" s="159" t="s">
        <v>61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2:17" x14ac:dyDescent="0.25">
      <c r="B11" s="67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68"/>
    </row>
    <row r="12" spans="2:17" ht="15.75" x14ac:dyDescent="0.25">
      <c r="B12" s="159" t="s">
        <v>57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1"/>
    </row>
    <row r="13" spans="2:17" x14ac:dyDescent="0.25">
      <c r="B13" s="67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68"/>
    </row>
    <row r="14" spans="2:17" ht="15.75" x14ac:dyDescent="0.25">
      <c r="B14" s="159" t="s">
        <v>58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1"/>
    </row>
    <row r="15" spans="2:17" x14ac:dyDescent="0.25"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2:17" x14ac:dyDescent="0.25">
      <c r="B16" s="134" t="s">
        <v>64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</row>
    <row r="17" spans="2:13" x14ac:dyDescent="0.25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9"/>
    </row>
    <row r="18" spans="2:13" x14ac:dyDescent="0.25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9"/>
    </row>
    <row r="19" spans="2:13" x14ac:dyDescent="0.25"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</row>
    <row r="20" spans="2:13" x14ac:dyDescent="0.25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2:13" x14ac:dyDescent="0.25"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2:13" x14ac:dyDescent="0.25"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9"/>
    </row>
    <row r="23" spans="2:13" x14ac:dyDescent="0.25"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9"/>
    </row>
    <row r="24" spans="2:13" x14ac:dyDescent="0.25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</row>
    <row r="25" spans="2:13" x14ac:dyDescent="0.25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</row>
    <row r="26" spans="2:13" ht="39" customHeight="1" x14ac:dyDescent="0.25">
      <c r="B26" s="140" t="s">
        <v>85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</row>
    <row r="27" spans="2:13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2:13" x14ac:dyDescent="0.2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2:13" x14ac:dyDescent="0.2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2:13" x14ac:dyDescent="0.25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2:13" x14ac:dyDescent="0.25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2:13" x14ac:dyDescent="0.2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2:13" x14ac:dyDescent="0.25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2:13" x14ac:dyDescent="0.2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2:13" x14ac:dyDescent="0.25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2:13" x14ac:dyDescent="0.25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2:13" x14ac:dyDescent="0.25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2:13" x14ac:dyDescent="0.25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2:13" x14ac:dyDescent="0.25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2:13" x14ac:dyDescent="0.25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2:13" x14ac:dyDescent="0.25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2:13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3" x14ac:dyDescent="0.25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</sheetData>
  <mergeCells count="13">
    <mergeCell ref="B16:M25"/>
    <mergeCell ref="B26:M26"/>
    <mergeCell ref="B2:G3"/>
    <mergeCell ref="H2:H4"/>
    <mergeCell ref="I2:M3"/>
    <mergeCell ref="B4:G4"/>
    <mergeCell ref="I4:M4"/>
    <mergeCell ref="B5:M5"/>
    <mergeCell ref="B6:M7"/>
    <mergeCell ref="B8:M8"/>
    <mergeCell ref="B10:M10"/>
    <mergeCell ref="B12:M12"/>
    <mergeCell ref="B14:M14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2"/>
  <sheetViews>
    <sheetView zoomScale="90" zoomScaleNormal="90" workbookViewId="0">
      <selection activeCell="Q13" sqref="Q13:Q14"/>
    </sheetView>
  </sheetViews>
  <sheetFormatPr defaultRowHeight="15" x14ac:dyDescent="0.25"/>
  <cols>
    <col min="2" max="2" width="32.42578125" customWidth="1"/>
    <col min="3" max="3" width="13.42578125" customWidth="1"/>
    <col min="5" max="5" width="9.42578125" customWidth="1"/>
    <col min="6" max="6" width="12.140625" customWidth="1"/>
    <col min="7" max="7" width="16.710937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83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23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1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174</v>
      </c>
      <c r="B6" s="93" t="s">
        <v>96</v>
      </c>
      <c r="C6" s="78">
        <v>250</v>
      </c>
      <c r="D6" s="78">
        <v>6</v>
      </c>
      <c r="E6" s="78">
        <v>10.85</v>
      </c>
      <c r="F6" s="78">
        <v>42.95</v>
      </c>
      <c r="G6" s="79">
        <v>294</v>
      </c>
      <c r="H6" s="84">
        <v>0.06</v>
      </c>
      <c r="I6" s="84">
        <v>0.96</v>
      </c>
      <c r="J6" s="84">
        <v>54.8</v>
      </c>
      <c r="K6" s="84">
        <v>36.46</v>
      </c>
      <c r="L6" s="84">
        <v>130.66999999999999</v>
      </c>
      <c r="M6" s="84">
        <v>157.44</v>
      </c>
      <c r="N6" s="85">
        <v>0.6</v>
      </c>
      <c r="O6" s="119">
        <v>22.88</v>
      </c>
    </row>
    <row r="7" spans="1:15" ht="15.75" thickBot="1" x14ac:dyDescent="0.3">
      <c r="A7" s="9">
        <v>376</v>
      </c>
      <c r="B7" s="94" t="s">
        <v>17</v>
      </c>
      <c r="C7" s="80">
        <v>200</v>
      </c>
      <c r="D7" s="80">
        <v>0.53</v>
      </c>
      <c r="E7" s="80"/>
      <c r="F7" s="80">
        <v>9.4700000000000006</v>
      </c>
      <c r="G7" s="82">
        <v>40</v>
      </c>
      <c r="H7" s="102"/>
      <c r="I7" s="82">
        <v>0.27</v>
      </c>
      <c r="J7" s="102"/>
      <c r="K7" s="102">
        <v>11.73</v>
      </c>
      <c r="L7" s="82">
        <v>13.6</v>
      </c>
      <c r="M7" s="102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103">
        <v>0.13</v>
      </c>
      <c r="G8" s="81">
        <v>65.72</v>
      </c>
      <c r="H8" s="98"/>
      <c r="I8" s="81"/>
      <c r="J8" s="98">
        <v>40</v>
      </c>
      <c r="K8" s="111"/>
      <c r="L8" s="81">
        <v>2.4</v>
      </c>
      <c r="M8" s="98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7">
        <v>19.32</v>
      </c>
      <c r="G9" s="100">
        <v>93.52</v>
      </c>
      <c r="H9" s="98">
        <v>0.04</v>
      </c>
      <c r="I9" s="89"/>
      <c r="J9" s="98"/>
      <c r="K9" s="98">
        <v>13.2</v>
      </c>
      <c r="L9" s="89">
        <v>9.1999999999999993</v>
      </c>
      <c r="M9" s="98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89</v>
      </c>
      <c r="C10" s="80">
        <v>20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82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19">
        <v>14.86</v>
      </c>
    </row>
    <row r="11" spans="1:15" ht="15.75" thickBot="1" x14ac:dyDescent="0.3">
      <c r="A11" s="9">
        <v>338</v>
      </c>
      <c r="B11" s="94" t="s">
        <v>78</v>
      </c>
      <c r="C11" s="80">
        <v>150</v>
      </c>
      <c r="D11" s="80">
        <v>0.6</v>
      </c>
      <c r="E11" s="80">
        <v>0.45</v>
      </c>
      <c r="F11" s="80">
        <v>15.45</v>
      </c>
      <c r="G11" s="81">
        <v>70.5</v>
      </c>
      <c r="H11" s="98">
        <v>0.03</v>
      </c>
      <c r="I11" s="81">
        <v>7.5</v>
      </c>
      <c r="J11" s="98"/>
      <c r="K11" s="104">
        <v>18</v>
      </c>
      <c r="L11" s="98">
        <v>28.5</v>
      </c>
      <c r="M11" s="104">
        <v>24</v>
      </c>
      <c r="N11" s="98">
        <v>3.45</v>
      </c>
      <c r="O11" s="119">
        <v>21.92</v>
      </c>
    </row>
    <row r="12" spans="1:15" ht="16.5" thickBot="1" x14ac:dyDescent="0.3">
      <c r="A12" s="9"/>
      <c r="B12" s="10" t="s">
        <v>15</v>
      </c>
      <c r="C12" s="6"/>
      <c r="D12" s="14">
        <f>SUM(D6:D11)</f>
        <v>12.089999999999998</v>
      </c>
      <c r="E12" s="14">
        <f t="shared" ref="E12:N12" si="0">SUM(E6:E11)</f>
        <v>21.16</v>
      </c>
      <c r="F12" s="14">
        <f t="shared" si="0"/>
        <v>101.26</v>
      </c>
      <c r="G12" s="14">
        <f t="shared" si="0"/>
        <v>646.64</v>
      </c>
      <c r="H12" s="14">
        <f t="shared" si="0"/>
        <v>0.15000000000000002</v>
      </c>
      <c r="I12" s="14">
        <f t="shared" si="0"/>
        <v>8.73</v>
      </c>
      <c r="J12" s="132">
        <f t="shared" si="0"/>
        <v>107.8</v>
      </c>
      <c r="K12" s="133">
        <f t="shared" si="0"/>
        <v>82.39</v>
      </c>
      <c r="L12" s="132">
        <f t="shared" si="0"/>
        <v>192.56999999999996</v>
      </c>
      <c r="M12" s="133">
        <f t="shared" si="0"/>
        <v>258.77</v>
      </c>
      <c r="N12" s="14">
        <f t="shared" si="0"/>
        <v>6.82</v>
      </c>
      <c r="O12" s="124">
        <f>O11+O10+O9+O8+O7+O6</f>
        <v>73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12"/>
      <c r="O13" s="119"/>
    </row>
    <row r="14" spans="1:15" ht="15.75" thickBot="1" x14ac:dyDescent="0.3">
      <c r="A14" s="90">
        <v>24</v>
      </c>
      <c r="B14" s="95" t="s">
        <v>77</v>
      </c>
      <c r="C14" s="79">
        <v>100</v>
      </c>
      <c r="D14" s="79">
        <v>0.93</v>
      </c>
      <c r="E14" s="79">
        <v>6.13</v>
      </c>
      <c r="F14" s="79">
        <f>E21</f>
        <v>37.619999999999997</v>
      </c>
      <c r="G14" s="79">
        <v>70.41</v>
      </c>
      <c r="H14" s="79">
        <v>0.04</v>
      </c>
      <c r="I14" s="79">
        <v>18.05</v>
      </c>
      <c r="J14" s="79"/>
      <c r="K14" s="79">
        <v>16.66</v>
      </c>
      <c r="L14" s="79">
        <v>24.67</v>
      </c>
      <c r="M14" s="79">
        <v>26.22</v>
      </c>
      <c r="N14" s="78">
        <v>0.73</v>
      </c>
      <c r="O14" s="119">
        <v>14.53</v>
      </c>
    </row>
    <row r="15" spans="1:15" ht="15.75" thickBot="1" x14ac:dyDescent="0.3">
      <c r="A15" s="24">
        <v>309</v>
      </c>
      <c r="B15" s="93" t="s">
        <v>73</v>
      </c>
      <c r="C15" s="78">
        <v>200</v>
      </c>
      <c r="D15" s="78">
        <v>7.14</v>
      </c>
      <c r="E15" s="78">
        <v>10.5</v>
      </c>
      <c r="F15" s="78">
        <v>39.9</v>
      </c>
      <c r="G15" s="79">
        <v>282.66000000000003</v>
      </c>
      <c r="H15" s="84">
        <v>0.08</v>
      </c>
      <c r="I15" s="84"/>
      <c r="J15" s="84"/>
      <c r="K15" s="84">
        <v>10.5</v>
      </c>
      <c r="L15" s="84">
        <v>16.8</v>
      </c>
      <c r="M15" s="84">
        <v>48.3</v>
      </c>
      <c r="N15" s="85">
        <v>1.05</v>
      </c>
      <c r="O15" s="119">
        <v>9.0399999999999991</v>
      </c>
    </row>
    <row r="16" spans="1:15" ht="15.75" thickBot="1" x14ac:dyDescent="0.3">
      <c r="A16" s="9">
        <v>294</v>
      </c>
      <c r="B16" s="94" t="s">
        <v>97</v>
      </c>
      <c r="C16" s="80">
        <v>70</v>
      </c>
      <c r="D16" s="80">
        <v>12.61</v>
      </c>
      <c r="E16" s="80">
        <v>11.73</v>
      </c>
      <c r="F16" s="80">
        <v>11.4</v>
      </c>
      <c r="G16" s="82">
        <v>200.2</v>
      </c>
      <c r="H16" s="98">
        <v>0.14000000000000001</v>
      </c>
      <c r="I16" s="82">
        <v>0.63</v>
      </c>
      <c r="J16" s="82">
        <v>37.659999999999997</v>
      </c>
      <c r="K16" s="82">
        <v>15.54</v>
      </c>
      <c r="L16" s="82">
        <v>41.85</v>
      </c>
      <c r="M16" s="82">
        <v>56</v>
      </c>
      <c r="N16" s="80">
        <v>2.5299999999999998</v>
      </c>
      <c r="O16" s="119">
        <v>17.649999999999999</v>
      </c>
    </row>
    <row r="17" spans="1:15" ht="15.75" thickBot="1" x14ac:dyDescent="0.3">
      <c r="A17" s="9">
        <v>383</v>
      </c>
      <c r="B17" s="112" t="s">
        <v>98</v>
      </c>
      <c r="C17" s="80">
        <v>200</v>
      </c>
      <c r="D17" s="80">
        <v>3.67</v>
      </c>
      <c r="E17" s="80">
        <v>2.6</v>
      </c>
      <c r="F17" s="80">
        <v>25.09</v>
      </c>
      <c r="G17" s="82">
        <v>138.4</v>
      </c>
      <c r="H17" s="82">
        <v>0.03</v>
      </c>
      <c r="I17" s="82">
        <v>0.38</v>
      </c>
      <c r="J17" s="82">
        <v>9.5</v>
      </c>
      <c r="K17" s="82">
        <v>18</v>
      </c>
      <c r="L17" s="82">
        <v>127.99</v>
      </c>
      <c r="M17" s="82">
        <v>117.86</v>
      </c>
      <c r="N17" s="80">
        <v>0.64</v>
      </c>
      <c r="O17" s="119">
        <v>11.38</v>
      </c>
    </row>
    <row r="18" spans="1:15" ht="15.75" thickBot="1" x14ac:dyDescent="0.3">
      <c r="A18" s="9" t="s">
        <v>66</v>
      </c>
      <c r="B18" s="112" t="s">
        <v>14</v>
      </c>
      <c r="C18" s="80">
        <v>30</v>
      </c>
      <c r="D18" s="80">
        <v>3.16</v>
      </c>
      <c r="E18" s="80">
        <v>0.4</v>
      </c>
      <c r="F18" s="103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 t="s">
        <v>66</v>
      </c>
      <c r="B19" s="112" t="s">
        <v>89</v>
      </c>
      <c r="C19" s="80">
        <v>30</v>
      </c>
      <c r="D19" s="80">
        <v>1.7</v>
      </c>
      <c r="E19" s="81">
        <v>2.2599999999999998</v>
      </c>
      <c r="F19" s="98">
        <v>13.94</v>
      </c>
      <c r="G19" s="82">
        <v>82.9</v>
      </c>
      <c r="H19" s="82">
        <v>0.02</v>
      </c>
      <c r="I19" s="82"/>
      <c r="J19" s="82">
        <v>13</v>
      </c>
      <c r="K19" s="82">
        <v>3</v>
      </c>
      <c r="L19" s="82">
        <v>8.1999999999999993</v>
      </c>
      <c r="M19" s="82">
        <v>17.399999999999999</v>
      </c>
      <c r="N19" s="80">
        <v>0.2</v>
      </c>
      <c r="O19" s="123">
        <v>26.4</v>
      </c>
    </row>
    <row r="20" spans="1:15" ht="15.75" thickBot="1" x14ac:dyDescent="0.3">
      <c r="A20" s="9" t="s">
        <v>66</v>
      </c>
      <c r="B20" s="112" t="s">
        <v>91</v>
      </c>
      <c r="C20" s="80">
        <v>40</v>
      </c>
      <c r="D20" s="80">
        <v>7.5</v>
      </c>
      <c r="E20" s="81">
        <v>4</v>
      </c>
      <c r="F20" s="98">
        <v>5.75</v>
      </c>
      <c r="G20" s="82">
        <v>89</v>
      </c>
      <c r="H20" s="82">
        <v>0.02</v>
      </c>
      <c r="I20" s="82">
        <v>0.25</v>
      </c>
      <c r="J20" s="82">
        <v>20</v>
      </c>
      <c r="K20" s="82">
        <v>10.5</v>
      </c>
      <c r="L20" s="82">
        <v>74</v>
      </c>
      <c r="M20" s="82">
        <v>99</v>
      </c>
      <c r="N20" s="80">
        <v>0.2</v>
      </c>
      <c r="O20" s="123">
        <v>26</v>
      </c>
    </row>
    <row r="21" spans="1:15" ht="16.5" thickBot="1" x14ac:dyDescent="0.3">
      <c r="A21" s="4"/>
      <c r="B21" s="10" t="s">
        <v>15</v>
      </c>
      <c r="C21" s="6"/>
      <c r="D21" s="3">
        <f t="shared" ref="D21:N21" si="1">D14+D15+D16+D17+D18+D19+D20</f>
        <v>36.71</v>
      </c>
      <c r="E21" s="3">
        <f t="shared" si="1"/>
        <v>37.619999999999997</v>
      </c>
      <c r="F21" s="3">
        <f t="shared" si="1"/>
        <v>153.02000000000001</v>
      </c>
      <c r="G21" s="3">
        <f t="shared" si="1"/>
        <v>957.08999999999992</v>
      </c>
      <c r="H21" s="3">
        <f t="shared" si="1"/>
        <v>0.37000000000000005</v>
      </c>
      <c r="I21" s="3">
        <f t="shared" si="1"/>
        <v>19.309999999999999</v>
      </c>
      <c r="J21" s="3">
        <f t="shared" si="1"/>
        <v>80.16</v>
      </c>
      <c r="K21" s="3">
        <f t="shared" si="1"/>
        <v>87.4</v>
      </c>
      <c r="L21" s="3">
        <f t="shared" si="1"/>
        <v>302.70999999999998</v>
      </c>
      <c r="M21" s="3">
        <f t="shared" si="1"/>
        <v>399.58</v>
      </c>
      <c r="N21" s="3">
        <f t="shared" si="1"/>
        <v>5.79</v>
      </c>
      <c r="O21" s="124">
        <f>O20+O19+O18+O17+O16+O15+O14</f>
        <v>107</v>
      </c>
    </row>
    <row r="22" spans="1:15" ht="16.5" thickBot="1" x14ac:dyDescent="0.3">
      <c r="A22" s="4"/>
      <c r="B22" s="13" t="s">
        <v>18</v>
      </c>
      <c r="C22" s="6"/>
      <c r="D22" s="3">
        <f t="shared" ref="D22:O22" si="2">D21+D12</f>
        <v>48.8</v>
      </c>
      <c r="E22" s="3">
        <f t="shared" si="2"/>
        <v>58.78</v>
      </c>
      <c r="F22" s="3">
        <f t="shared" si="2"/>
        <v>254.28000000000003</v>
      </c>
      <c r="G22" s="3">
        <f t="shared" si="2"/>
        <v>1603.73</v>
      </c>
      <c r="H22" s="3">
        <f t="shared" si="2"/>
        <v>0.52</v>
      </c>
      <c r="I22" s="3">
        <f t="shared" si="2"/>
        <v>28.04</v>
      </c>
      <c r="J22" s="3">
        <f t="shared" si="2"/>
        <v>187.95999999999998</v>
      </c>
      <c r="K22" s="3">
        <f t="shared" si="2"/>
        <v>169.79000000000002</v>
      </c>
      <c r="L22" s="3">
        <f t="shared" si="2"/>
        <v>495.28</v>
      </c>
      <c r="M22" s="3">
        <f t="shared" si="2"/>
        <v>658.34999999999991</v>
      </c>
      <c r="N22" s="3">
        <f t="shared" si="2"/>
        <v>12.61</v>
      </c>
      <c r="O22" s="124">
        <f t="shared" si="2"/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2"/>
  <sheetViews>
    <sheetView topLeftCell="A3" zoomScale="90" zoomScaleNormal="90" workbookViewId="0">
      <selection activeCell="P20" sqref="P20"/>
    </sheetView>
  </sheetViews>
  <sheetFormatPr defaultRowHeight="15" x14ac:dyDescent="0.25"/>
  <cols>
    <col min="2" max="2" width="33.42578125" customWidth="1"/>
    <col min="3" max="3" width="13.5703125" customWidth="1"/>
    <col min="6" max="6" width="12.85546875" customWidth="1"/>
    <col min="7" max="7" width="17.710937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24</v>
      </c>
    </row>
    <row r="3" spans="1:15" ht="32.25" customHeight="1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181</v>
      </c>
      <c r="B6" s="93" t="s">
        <v>99</v>
      </c>
      <c r="C6" s="78">
        <v>250</v>
      </c>
      <c r="D6" s="78">
        <v>6.02</v>
      </c>
      <c r="E6" s="78">
        <v>4.05</v>
      </c>
      <c r="F6" s="78">
        <v>33.369999999999997</v>
      </c>
      <c r="G6" s="79">
        <v>194.01</v>
      </c>
      <c r="H6" s="84">
        <v>0.04</v>
      </c>
      <c r="I6" s="84">
        <v>0.36</v>
      </c>
      <c r="J6" s="84">
        <v>32.700000000000003</v>
      </c>
      <c r="K6" s="84">
        <v>17.059999999999999</v>
      </c>
      <c r="L6" s="84">
        <v>132.63999999999999</v>
      </c>
      <c r="M6" s="84">
        <v>109.74</v>
      </c>
      <c r="N6" s="84">
        <v>0.26</v>
      </c>
      <c r="O6" s="119">
        <v>20.02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88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71</v>
      </c>
      <c r="C10" s="80">
        <v>100</v>
      </c>
      <c r="D10" s="80">
        <v>5.13</v>
      </c>
      <c r="E10" s="80">
        <v>1.88</v>
      </c>
      <c r="F10" s="80">
        <v>7.38</v>
      </c>
      <c r="G10" s="81">
        <v>66.88</v>
      </c>
      <c r="H10" s="24">
        <v>0.04</v>
      </c>
      <c r="I10" s="24">
        <v>0.75</v>
      </c>
      <c r="J10" s="24">
        <v>12.5</v>
      </c>
      <c r="K10" s="24">
        <v>18.75</v>
      </c>
      <c r="L10" s="24">
        <v>155</v>
      </c>
      <c r="M10" s="24">
        <v>118.75</v>
      </c>
      <c r="N10" s="24">
        <v>0.13</v>
      </c>
      <c r="O10" s="123">
        <v>29</v>
      </c>
    </row>
    <row r="11" spans="1:15" ht="15.75" thickBot="1" x14ac:dyDescent="0.3">
      <c r="A11" s="9"/>
      <c r="B11" s="80"/>
      <c r="C11" s="80"/>
      <c r="D11" s="80"/>
      <c r="E11" s="80"/>
      <c r="F11" s="80"/>
      <c r="G11" s="82"/>
      <c r="H11" s="82"/>
      <c r="I11" s="91"/>
      <c r="J11" s="82"/>
      <c r="K11" s="82"/>
      <c r="L11" s="82"/>
      <c r="M11" s="82"/>
      <c r="N11" s="80"/>
      <c r="O11" s="119">
        <v>10.64</v>
      </c>
    </row>
    <row r="12" spans="1:15" ht="16.5" thickBot="1" x14ac:dyDescent="0.3">
      <c r="A12" s="9"/>
      <c r="B12" s="10" t="s">
        <v>15</v>
      </c>
      <c r="C12" s="6"/>
      <c r="D12" s="11">
        <f>SUM(D6:D11)</f>
        <v>14.939999999999998</v>
      </c>
      <c r="E12" s="11">
        <f t="shared" ref="E12:N12" si="0">SUM(E6:E11)</f>
        <v>13.530000000000001</v>
      </c>
      <c r="F12" s="11">
        <f t="shared" si="0"/>
        <v>69.67</v>
      </c>
      <c r="G12" s="11">
        <f t="shared" si="0"/>
        <v>460.13</v>
      </c>
      <c r="H12" s="11">
        <f t="shared" si="0"/>
        <v>0.12</v>
      </c>
      <c r="I12" s="11">
        <f t="shared" si="0"/>
        <v>1.38</v>
      </c>
      <c r="J12" s="11">
        <f t="shared" si="0"/>
        <v>85.2</v>
      </c>
      <c r="K12" s="11">
        <f t="shared" si="0"/>
        <v>60.739999999999995</v>
      </c>
      <c r="L12" s="11">
        <f t="shared" si="0"/>
        <v>312.83999999999997</v>
      </c>
      <c r="M12" s="11">
        <f t="shared" si="0"/>
        <v>288.42</v>
      </c>
      <c r="N12" s="11">
        <f t="shared" si="0"/>
        <v>2.9599999999999995</v>
      </c>
      <c r="O12" s="124">
        <f>O11+O10+O9+O8+O7+O6</f>
        <v>73</v>
      </c>
    </row>
    <row r="13" spans="1:15" ht="16.5" thickBot="1" x14ac:dyDescent="0.3">
      <c r="A13" s="9"/>
      <c r="B13" s="12" t="s">
        <v>19</v>
      </c>
      <c r="C13" s="6"/>
      <c r="D13" s="3"/>
      <c r="E13" s="3"/>
      <c r="F13" s="3"/>
      <c r="G13" s="2"/>
      <c r="H13" s="25"/>
      <c r="I13" s="25"/>
      <c r="J13" s="25"/>
      <c r="K13" s="25"/>
      <c r="L13" s="25"/>
      <c r="M13" s="25"/>
      <c r="N13" s="26"/>
      <c r="O13" s="119"/>
    </row>
    <row r="14" spans="1:15" ht="15.75" thickBot="1" x14ac:dyDescent="0.3">
      <c r="A14" s="9">
        <v>59</v>
      </c>
      <c r="B14" s="91" t="s">
        <v>100</v>
      </c>
      <c r="C14" s="102">
        <v>100</v>
      </c>
      <c r="D14" s="82">
        <v>0.86</v>
      </c>
      <c r="E14" s="102">
        <v>5.22</v>
      </c>
      <c r="F14" s="82">
        <v>7.87</v>
      </c>
      <c r="G14" s="102">
        <v>104.3</v>
      </c>
      <c r="H14" s="82">
        <v>0.05</v>
      </c>
      <c r="I14" s="82">
        <v>6.95</v>
      </c>
      <c r="J14" s="82"/>
      <c r="K14" s="82">
        <v>24</v>
      </c>
      <c r="L14" s="82">
        <v>21.19</v>
      </c>
      <c r="M14" s="82">
        <v>33.979999999999997</v>
      </c>
      <c r="N14" s="80">
        <v>1.32</v>
      </c>
      <c r="O14" s="119">
        <v>10.19</v>
      </c>
    </row>
    <row r="15" spans="1:15" ht="15" customHeight="1" thickBot="1" x14ac:dyDescent="0.3">
      <c r="A15" s="9">
        <v>321</v>
      </c>
      <c r="B15" s="114" t="s">
        <v>111</v>
      </c>
      <c r="C15" s="98">
        <v>200</v>
      </c>
      <c r="D15" s="102">
        <v>5.8</v>
      </c>
      <c r="E15" s="98">
        <v>16</v>
      </c>
      <c r="F15" s="82">
        <v>44.28</v>
      </c>
      <c r="G15" s="98">
        <v>344.32</v>
      </c>
      <c r="H15" s="82">
        <v>0.08</v>
      </c>
      <c r="I15" s="82">
        <v>43.2</v>
      </c>
      <c r="J15" s="82"/>
      <c r="K15" s="82">
        <v>57.2</v>
      </c>
      <c r="L15" s="82">
        <v>151.6</v>
      </c>
      <c r="M15" s="82">
        <v>119</v>
      </c>
      <c r="N15" s="80">
        <v>4.5999999999999996</v>
      </c>
      <c r="O15" s="119">
        <v>15.97</v>
      </c>
    </row>
    <row r="16" spans="1:15" ht="15" customHeight="1" thickBot="1" x14ac:dyDescent="0.3">
      <c r="A16" s="115">
        <v>293</v>
      </c>
      <c r="B16" s="116" t="s">
        <v>104</v>
      </c>
      <c r="C16" s="81">
        <v>90</v>
      </c>
      <c r="D16" s="98">
        <v>19.95</v>
      </c>
      <c r="E16" s="98">
        <v>23.2</v>
      </c>
      <c r="F16" s="81">
        <v>7.0000000000000007E-2</v>
      </c>
      <c r="G16" s="98">
        <v>289.8</v>
      </c>
      <c r="H16" s="82">
        <v>0.05</v>
      </c>
      <c r="I16" s="82">
        <v>1.1499999999999999</v>
      </c>
      <c r="J16" s="82">
        <v>82.62</v>
      </c>
      <c r="K16" s="82">
        <v>21.08</v>
      </c>
      <c r="L16" s="82">
        <v>39.29</v>
      </c>
      <c r="M16" s="82">
        <v>197.46</v>
      </c>
      <c r="N16" s="80">
        <v>1.62</v>
      </c>
      <c r="O16" s="119">
        <v>21.18</v>
      </c>
    </row>
    <row r="17" spans="1:15" ht="15" customHeight="1" thickBot="1" x14ac:dyDescent="0.3">
      <c r="A17" s="115">
        <v>15</v>
      </c>
      <c r="B17" s="116" t="s">
        <v>95</v>
      </c>
      <c r="C17" s="81">
        <v>30</v>
      </c>
      <c r="D17" s="98">
        <v>6.96</v>
      </c>
      <c r="E17" s="98">
        <v>8.85</v>
      </c>
      <c r="F17" s="81"/>
      <c r="G17" s="98">
        <v>107.49</v>
      </c>
      <c r="H17" s="82">
        <v>0.02</v>
      </c>
      <c r="I17" s="82">
        <v>0.21</v>
      </c>
      <c r="J17" s="82">
        <v>78</v>
      </c>
      <c r="K17" s="82">
        <v>10.5</v>
      </c>
      <c r="L17" s="82">
        <v>264</v>
      </c>
      <c r="M17" s="82">
        <v>150</v>
      </c>
      <c r="N17" s="80">
        <v>0.3</v>
      </c>
      <c r="O17" s="119">
        <v>18.899999999999999</v>
      </c>
    </row>
    <row r="18" spans="1:15" ht="15.75" thickBot="1" x14ac:dyDescent="0.3">
      <c r="A18" s="9">
        <v>349</v>
      </c>
      <c r="B18" s="94" t="s">
        <v>86</v>
      </c>
      <c r="C18" s="86">
        <v>200</v>
      </c>
      <c r="D18" s="80">
        <v>1.1599999999999999</v>
      </c>
      <c r="E18" s="80">
        <v>0.3</v>
      </c>
      <c r="F18" s="80">
        <v>47.26</v>
      </c>
      <c r="G18" s="82">
        <v>196.38</v>
      </c>
      <c r="H18" s="82">
        <v>0.02</v>
      </c>
      <c r="I18" s="82">
        <v>0.8</v>
      </c>
      <c r="J18" s="82"/>
      <c r="K18" s="82">
        <v>33</v>
      </c>
      <c r="L18" s="82">
        <v>5.84</v>
      </c>
      <c r="M18" s="82">
        <v>46</v>
      </c>
      <c r="N18" s="80">
        <v>0.96</v>
      </c>
      <c r="O18" s="119">
        <v>4.76</v>
      </c>
    </row>
    <row r="19" spans="1:15" ht="15.75" thickBot="1" x14ac:dyDescent="0.3">
      <c r="A19" s="9" t="s">
        <v>66</v>
      </c>
      <c r="B19" s="94" t="s">
        <v>14</v>
      </c>
      <c r="C19" s="80">
        <v>30</v>
      </c>
      <c r="D19" s="80">
        <v>3.16</v>
      </c>
      <c r="E19" s="80">
        <v>0.4</v>
      </c>
      <c r="F19" s="80">
        <v>19.32</v>
      </c>
      <c r="G19" s="102">
        <v>93.52</v>
      </c>
      <c r="H19" s="82">
        <v>0.04</v>
      </c>
      <c r="I19" s="82"/>
      <c r="J19" s="82"/>
      <c r="K19" s="82">
        <v>13.2</v>
      </c>
      <c r="L19" s="82">
        <v>9.1999999999999993</v>
      </c>
      <c r="M19" s="82">
        <v>34.799999999999997</v>
      </c>
      <c r="N19" s="80">
        <v>0.44</v>
      </c>
      <c r="O19" s="123">
        <v>2</v>
      </c>
    </row>
    <row r="20" spans="1:15" ht="15.75" thickBot="1" x14ac:dyDescent="0.3">
      <c r="A20" s="9">
        <v>338</v>
      </c>
      <c r="B20" s="94" t="s">
        <v>78</v>
      </c>
      <c r="C20" s="80">
        <v>150</v>
      </c>
      <c r="D20" s="80">
        <v>0.6</v>
      </c>
      <c r="E20" s="80">
        <v>0.45</v>
      </c>
      <c r="F20" s="81">
        <v>15.45</v>
      </c>
      <c r="G20" s="98">
        <v>70.5</v>
      </c>
      <c r="H20" s="98">
        <v>0.03</v>
      </c>
      <c r="I20" s="81">
        <v>7.5</v>
      </c>
      <c r="J20" s="98"/>
      <c r="K20" s="104">
        <v>18</v>
      </c>
      <c r="L20" s="98">
        <v>28.5</v>
      </c>
      <c r="M20" s="104">
        <v>24</v>
      </c>
      <c r="N20" s="98">
        <v>3.45</v>
      </c>
      <c r="O20" s="123">
        <v>34</v>
      </c>
    </row>
    <row r="21" spans="1:15" ht="16.5" thickBot="1" x14ac:dyDescent="0.3">
      <c r="A21" s="9"/>
      <c r="B21" s="10" t="s">
        <v>15</v>
      </c>
      <c r="C21" s="12"/>
      <c r="D21" s="3">
        <f t="shared" ref="D21:N21" si="1">D14+D15+D16+D17+D18+D19+D20</f>
        <v>38.49</v>
      </c>
      <c r="E21" s="3">
        <f t="shared" si="1"/>
        <v>54.42</v>
      </c>
      <c r="F21" s="3">
        <f t="shared" si="1"/>
        <v>134.24999999999997</v>
      </c>
      <c r="G21" s="3">
        <f t="shared" si="1"/>
        <v>1206.31</v>
      </c>
      <c r="H21" s="3">
        <f t="shared" si="1"/>
        <v>0.28999999999999992</v>
      </c>
      <c r="I21" s="3">
        <f t="shared" si="1"/>
        <v>59.81</v>
      </c>
      <c r="J21" s="3">
        <f t="shared" si="1"/>
        <v>160.62</v>
      </c>
      <c r="K21" s="3">
        <f t="shared" si="1"/>
        <v>176.98</v>
      </c>
      <c r="L21" s="3">
        <f t="shared" si="1"/>
        <v>519.61999999999989</v>
      </c>
      <c r="M21" s="3">
        <f t="shared" si="1"/>
        <v>605.24</v>
      </c>
      <c r="N21" s="3">
        <f t="shared" si="1"/>
        <v>12.690000000000001</v>
      </c>
      <c r="O21" s="124">
        <f>O20+O19+O18+O17+O16+O15+O14</f>
        <v>107</v>
      </c>
    </row>
    <row r="22" spans="1:15" ht="16.5" thickBot="1" x14ac:dyDescent="0.3">
      <c r="A22" s="9"/>
      <c r="B22" s="13" t="s">
        <v>18</v>
      </c>
      <c r="C22" s="12"/>
      <c r="D22" s="3">
        <f t="shared" ref="D22:O22" si="2">D21+D12</f>
        <v>53.43</v>
      </c>
      <c r="E22" s="3">
        <f t="shared" si="2"/>
        <v>67.95</v>
      </c>
      <c r="F22" s="3">
        <f t="shared" si="2"/>
        <v>203.91999999999996</v>
      </c>
      <c r="G22" s="3">
        <f t="shared" si="2"/>
        <v>1666.44</v>
      </c>
      <c r="H22" s="3">
        <f t="shared" si="2"/>
        <v>0.40999999999999992</v>
      </c>
      <c r="I22" s="3">
        <f t="shared" si="2"/>
        <v>61.190000000000005</v>
      </c>
      <c r="J22" s="3">
        <f t="shared" si="2"/>
        <v>245.82</v>
      </c>
      <c r="K22" s="3">
        <f t="shared" si="2"/>
        <v>237.71999999999997</v>
      </c>
      <c r="L22" s="3">
        <f t="shared" si="2"/>
        <v>832.45999999999981</v>
      </c>
      <c r="M22" s="3">
        <f t="shared" si="2"/>
        <v>893.66000000000008</v>
      </c>
      <c r="N22" s="3">
        <f t="shared" si="2"/>
        <v>15.65</v>
      </c>
      <c r="O22" s="124">
        <f t="shared" si="2"/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25"/>
  <sheetViews>
    <sheetView workbookViewId="0">
      <selection activeCell="C28" sqref="C28"/>
    </sheetView>
  </sheetViews>
  <sheetFormatPr defaultRowHeight="15" x14ac:dyDescent="0.25"/>
  <cols>
    <col min="1" max="1" width="42.5703125" customWidth="1"/>
    <col min="4" max="4" width="11.7109375" customWidth="1"/>
    <col min="5" max="5" width="13.85546875" customWidth="1"/>
  </cols>
  <sheetData>
    <row r="2" spans="1:7" x14ac:dyDescent="0.25">
      <c r="A2" s="77" t="s">
        <v>59</v>
      </c>
    </row>
    <row r="3" spans="1:7" ht="15.75" thickBot="1" x14ac:dyDescent="0.3">
      <c r="A3" s="20" t="s">
        <v>60</v>
      </c>
    </row>
    <row r="4" spans="1:7" ht="39" customHeight="1" x14ac:dyDescent="0.25">
      <c r="A4" s="170" t="s">
        <v>28</v>
      </c>
      <c r="B4" s="172" t="s">
        <v>29</v>
      </c>
      <c r="C4" s="173"/>
      <c r="D4" s="174"/>
      <c r="E4" s="28" t="s">
        <v>2</v>
      </c>
      <c r="F4" s="29"/>
    </row>
    <row r="5" spans="1:7" ht="15.75" thickBot="1" x14ac:dyDescent="0.3">
      <c r="A5" s="171"/>
      <c r="B5" s="30" t="s">
        <v>30</v>
      </c>
      <c r="C5" s="30" t="s">
        <v>31</v>
      </c>
      <c r="D5" s="30" t="s">
        <v>32</v>
      </c>
      <c r="E5" s="31"/>
      <c r="F5" s="29"/>
    </row>
    <row r="6" spans="1:7" ht="15.75" thickBot="1" x14ac:dyDescent="0.3">
      <c r="A6" s="32" t="s">
        <v>33</v>
      </c>
      <c r="B6" s="33">
        <f>'1'!D12+'2'!D11+'3'!D10+'4'!D10+'5'!D12+'6'!D11+'7'!D10+'8'!D12+'9'!D10+'10'!D12</f>
        <v>70.889999999999986</v>
      </c>
      <c r="C6" s="33">
        <f>'1'!E12+'2'!E11+'3'!E10+'4'!E10+'5'!E12+'6'!E11+'7'!E10+'8'!E12+'9'!E10+'10'!E12</f>
        <v>78.89</v>
      </c>
      <c r="D6" s="33">
        <f>'1'!F12+'2'!F11+'3'!F10+'4'!F10+'5'!F12+'6'!F11+'7'!F10+'8'!F12+'9'!F10+'10'!F12</f>
        <v>397.17</v>
      </c>
      <c r="E6" s="33">
        <f>'1'!G12+'2'!G11+'3'!G10+'4'!G10+'5'!G12+'6'!G11+'7'!G10+'8'!G12+'9'!G10+'10'!G12</f>
        <v>2563.2599999999998</v>
      </c>
      <c r="F6" s="34">
        <v>0.25</v>
      </c>
      <c r="G6" s="35" t="s">
        <v>34</v>
      </c>
    </row>
    <row r="7" spans="1:7" ht="15.75" thickBot="1" x14ac:dyDescent="0.3">
      <c r="A7" s="32" t="s">
        <v>35</v>
      </c>
      <c r="B7" s="33">
        <f>B6/10</f>
        <v>7.0889999999999986</v>
      </c>
      <c r="C7" s="33">
        <f>C6/10</f>
        <v>7.8890000000000002</v>
      </c>
      <c r="D7" s="33">
        <f>D6/10</f>
        <v>39.716999999999999</v>
      </c>
      <c r="E7" s="33">
        <f>E6/10</f>
        <v>256.32599999999996</v>
      </c>
      <c r="F7" s="36" t="e">
        <f>E7*60/E11</f>
        <v>#REF!</v>
      </c>
      <c r="G7" s="27" t="s">
        <v>36</v>
      </c>
    </row>
    <row r="8" spans="1:7" ht="16.5" thickBot="1" x14ac:dyDescent="0.3">
      <c r="A8" s="37" t="s">
        <v>37</v>
      </c>
      <c r="B8" s="33" t="e">
        <f>'1'!D22+'2'!#REF!+'3'!D22+'4'!D23+'5'!D19+'6'!D20+'7'!D20+'8'!#REF!+'9'!#REF!+'10'!#REF!</f>
        <v>#REF!</v>
      </c>
      <c r="C8" s="33" t="e">
        <f>'1'!E22+'2'!#REF!+'3'!E22+'4'!E23+'5'!E19+'6'!E20+'7'!E20+'8'!#REF!+'9'!#REF!+'10'!#REF!</f>
        <v>#REF!</v>
      </c>
      <c r="D8" s="33" t="e">
        <f>'1'!F22+'2'!#REF!+'3'!F22+'4'!F23+'5'!F19+'6'!F20+'7'!F20+'8'!#REF!+'9'!#REF!+'10'!#REF!</f>
        <v>#REF!</v>
      </c>
      <c r="E8" s="33" t="e">
        <f>'1'!G22+'2'!#REF!+'3'!G22+'4'!G23+'5'!G19+'6'!G20+'7'!G20+'8'!#REF!+'9'!#REF!+'10'!#REF!</f>
        <v>#REF!</v>
      </c>
      <c r="F8" s="38">
        <v>0.35</v>
      </c>
      <c r="G8" s="35" t="s">
        <v>38</v>
      </c>
    </row>
    <row r="9" spans="1:7" ht="15.75" thickBot="1" x14ac:dyDescent="0.3">
      <c r="A9" s="32" t="s">
        <v>39</v>
      </c>
      <c r="B9" s="33" t="e">
        <f>B8/10</f>
        <v>#REF!</v>
      </c>
      <c r="C9" s="33" t="e">
        <f>C8/10</f>
        <v>#REF!</v>
      </c>
      <c r="D9" s="33" t="e">
        <f>D8/10</f>
        <v>#REF!</v>
      </c>
      <c r="E9" s="33" t="e">
        <f>E8/10</f>
        <v>#REF!</v>
      </c>
      <c r="F9" s="36" t="e">
        <f>E9*60/E11</f>
        <v>#REF!</v>
      </c>
      <c r="G9" s="27" t="s">
        <v>36</v>
      </c>
    </row>
    <row r="10" spans="1:7" ht="16.5" thickBot="1" x14ac:dyDescent="0.3">
      <c r="A10" s="37" t="s">
        <v>40</v>
      </c>
      <c r="B10" s="33" t="e">
        <f>B6+B8</f>
        <v>#REF!</v>
      </c>
      <c r="C10" s="33" t="e">
        <f>C6+C8</f>
        <v>#REF!</v>
      </c>
      <c r="D10" s="33" t="e">
        <f>D6+D8</f>
        <v>#REF!</v>
      </c>
      <c r="E10" s="33" t="e">
        <f>E6+E8</f>
        <v>#REF!</v>
      </c>
      <c r="G10" s="1"/>
    </row>
    <row r="11" spans="1:7" ht="16.5" thickBot="1" x14ac:dyDescent="0.3">
      <c r="A11" s="39" t="s">
        <v>41</v>
      </c>
      <c r="B11" s="40" t="e">
        <f>B10/10</f>
        <v>#REF!</v>
      </c>
      <c r="C11" s="40" t="e">
        <f>C7+C9</f>
        <v>#REF!</v>
      </c>
      <c r="D11" s="40" t="e">
        <f>D7+D9</f>
        <v>#REF!</v>
      </c>
      <c r="E11" s="40" t="e">
        <f>E7+E9</f>
        <v>#REF!</v>
      </c>
    </row>
    <row r="12" spans="1:7" ht="16.5" thickBot="1" x14ac:dyDescent="0.3">
      <c r="A12" s="64"/>
      <c r="B12" s="65"/>
      <c r="C12" s="65"/>
      <c r="D12" s="65"/>
      <c r="E12" s="65"/>
    </row>
    <row r="13" spans="1:7" ht="15" customHeight="1" thickBot="1" x14ac:dyDescent="0.3">
      <c r="A13" s="41" t="s">
        <v>42</v>
      </c>
      <c r="B13" s="42">
        <v>54</v>
      </c>
      <c r="C13" s="42">
        <v>55.2</v>
      </c>
      <c r="D13" s="42">
        <v>229.8</v>
      </c>
      <c r="E13" s="43">
        <v>1627.8</v>
      </c>
    </row>
    <row r="14" spans="1:7" ht="17.25" customHeight="1" thickBot="1" x14ac:dyDescent="0.3">
      <c r="A14" s="44"/>
      <c r="B14" s="45" t="s">
        <v>20</v>
      </c>
      <c r="C14" s="45" t="s">
        <v>21</v>
      </c>
      <c r="D14" s="45" t="s">
        <v>22</v>
      </c>
      <c r="E14" s="46"/>
    </row>
    <row r="15" spans="1:7" ht="15.75" thickBot="1" x14ac:dyDescent="0.3">
      <c r="A15" s="47" t="s">
        <v>43</v>
      </c>
      <c r="B15" s="48" t="e">
        <f>B11*400/E11</f>
        <v>#REF!</v>
      </c>
      <c r="C15" s="48" t="e">
        <f>C11*900/E11</f>
        <v>#REF!</v>
      </c>
      <c r="D15" s="48" t="e">
        <f>D11*400/E11</f>
        <v>#REF!</v>
      </c>
      <c r="E15" s="49"/>
    </row>
    <row r="16" spans="1:7" ht="15.75" thickBot="1" x14ac:dyDescent="0.3">
      <c r="A16" s="50" t="s">
        <v>44</v>
      </c>
      <c r="B16" s="51" t="s">
        <v>45</v>
      </c>
      <c r="C16" s="51" t="s">
        <v>46</v>
      </c>
      <c r="D16" s="51" t="s">
        <v>47</v>
      </c>
      <c r="E16" s="52"/>
    </row>
    <row r="17" spans="1:7" ht="15.75" x14ac:dyDescent="0.25">
      <c r="A17" s="53"/>
      <c r="B17" s="63" t="s">
        <v>48</v>
      </c>
      <c r="C17" s="30" t="s">
        <v>10</v>
      </c>
      <c r="D17" s="30" t="s">
        <v>49</v>
      </c>
      <c r="E17" s="30" t="s">
        <v>50</v>
      </c>
    </row>
    <row r="18" spans="1:7" x14ac:dyDescent="0.25">
      <c r="A18" s="54" t="s">
        <v>51</v>
      </c>
      <c r="B18" s="55" t="e">
        <f>'1'!#REF!+'2'!I21+'3'!#REF!+'4'!#REF!+'5'!I20+'6'!I21+'7'!#REF!+'8'!#REF!+'9'!#REF!+'10'!#REF!</f>
        <v>#REF!</v>
      </c>
      <c r="C18" s="55" t="e">
        <f>'1'!#REF!+'2'!L21+'3'!#REF!+'4'!#REF!+'5'!L20+'6'!L21+'7'!#REF!+'8'!#REF!+'9'!#REF!+'10'!#REF!</f>
        <v>#REF!</v>
      </c>
      <c r="D18" s="55" t="e">
        <f>'1'!#REF!+'2'!M21+'3'!#REF!+'4'!#REF!+'5'!M20+'6'!M21+'7'!#REF!+'8'!#REF!+'9'!#REF!+'10'!#REF!</f>
        <v>#REF!</v>
      </c>
      <c r="E18" s="56"/>
    </row>
    <row r="19" spans="1:7" x14ac:dyDescent="0.25">
      <c r="A19" s="57" t="s">
        <v>52</v>
      </c>
      <c r="B19" s="58" t="e">
        <f>B18/10</f>
        <v>#REF!</v>
      </c>
      <c r="C19" s="58" t="e">
        <f>C18/10</f>
        <v>#REF!</v>
      </c>
      <c r="D19" s="58" t="e">
        <f>D18/10</f>
        <v>#REF!</v>
      </c>
      <c r="E19" s="66" t="e">
        <f>D19/C19</f>
        <v>#REF!</v>
      </c>
    </row>
    <row r="20" spans="1:7" x14ac:dyDescent="0.25">
      <c r="A20" s="59" t="s">
        <v>42</v>
      </c>
      <c r="B20" s="60">
        <v>42</v>
      </c>
      <c r="C20" s="60"/>
      <c r="D20" s="60"/>
      <c r="E20" s="61"/>
    </row>
    <row r="21" spans="1:7" ht="15.75" x14ac:dyDescent="0.25">
      <c r="A21" s="62"/>
      <c r="B21" s="62"/>
      <c r="C21" s="62"/>
      <c r="D21" s="62"/>
      <c r="E21" s="62"/>
      <c r="F21" s="62"/>
      <c r="G21" s="62"/>
    </row>
    <row r="22" spans="1:7" ht="15.75" x14ac:dyDescent="0.25">
      <c r="A22" s="175"/>
      <c r="B22" s="176"/>
      <c r="C22" s="176"/>
      <c r="D22" s="176"/>
      <c r="E22" s="176"/>
      <c r="F22" s="62"/>
      <c r="G22" s="62"/>
    </row>
    <row r="23" spans="1:7" ht="15.75" x14ac:dyDescent="0.25">
      <c r="A23" s="176"/>
      <c r="B23" s="176"/>
      <c r="C23" s="176"/>
      <c r="D23" s="176"/>
      <c r="E23" s="176"/>
      <c r="F23" s="62"/>
      <c r="G23" s="62"/>
    </row>
    <row r="24" spans="1:7" ht="15.75" x14ac:dyDescent="0.25">
      <c r="A24" s="176"/>
      <c r="B24" s="176"/>
      <c r="C24" s="176"/>
      <c r="D24" s="176"/>
      <c r="E24" s="176"/>
      <c r="F24" s="62"/>
      <c r="G24" s="62"/>
    </row>
    <row r="25" spans="1:7" ht="15.75" x14ac:dyDescent="0.25">
      <c r="A25" s="176"/>
      <c r="B25" s="176"/>
      <c r="C25" s="176"/>
      <c r="D25" s="176"/>
      <c r="E25" s="176"/>
      <c r="F25" s="62"/>
      <c r="G25" s="62"/>
    </row>
  </sheetData>
  <mergeCells count="3">
    <mergeCell ref="A4:A5"/>
    <mergeCell ref="B4:D4"/>
    <mergeCell ref="A22:E2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"/>
  <sheetViews>
    <sheetView zoomScale="90" zoomScaleNormal="90" workbookViewId="0">
      <selection activeCell="D13" sqref="D13"/>
    </sheetView>
  </sheetViews>
  <sheetFormatPr defaultRowHeight="15" x14ac:dyDescent="0.25"/>
  <cols>
    <col min="2" max="2" width="33.28515625" customWidth="1"/>
    <col min="3" max="3" width="11.140625" customWidth="1"/>
    <col min="6" max="6" width="13.5703125" customWidth="1"/>
    <col min="7" max="7" width="15.5703125" customWidth="1"/>
  </cols>
  <sheetData>
    <row r="1" spans="1:15" x14ac:dyDescent="0.25">
      <c r="B1" s="20" t="s">
        <v>63</v>
      </c>
      <c r="C1" s="19"/>
    </row>
    <row r="2" spans="1:15" ht="15.75" thickBot="1" x14ac:dyDescent="0.3">
      <c r="B2" s="20" t="s">
        <v>105</v>
      </c>
    </row>
    <row r="3" spans="1:15" ht="27.75" customHeight="1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customHeight="1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18" t="s">
        <v>12</v>
      </c>
      <c r="O4" s="117"/>
    </row>
    <row r="5" spans="1:15" ht="16.5" thickBot="1" x14ac:dyDescent="0.3">
      <c r="A5" s="7"/>
      <c r="B5" s="8" t="s">
        <v>13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17"/>
    </row>
    <row r="6" spans="1:15" ht="15.75" thickBot="1" x14ac:dyDescent="0.3">
      <c r="A6" s="9">
        <v>182</v>
      </c>
      <c r="B6" s="93" t="s">
        <v>87</v>
      </c>
      <c r="C6" s="78">
        <v>250</v>
      </c>
      <c r="D6" s="78">
        <v>5.6</v>
      </c>
      <c r="E6" s="78">
        <v>6.8</v>
      </c>
      <c r="F6" s="78">
        <v>33.6</v>
      </c>
      <c r="G6" s="79">
        <v>218</v>
      </c>
      <c r="H6" s="96">
        <v>0.16</v>
      </c>
      <c r="I6" s="96"/>
      <c r="J6" s="79"/>
      <c r="K6" s="96">
        <v>42</v>
      </c>
      <c r="L6" s="79">
        <v>28</v>
      </c>
      <c r="M6" s="96">
        <v>112</v>
      </c>
      <c r="N6" s="78">
        <v>1.4</v>
      </c>
      <c r="O6" s="125">
        <v>21.46</v>
      </c>
    </row>
    <row r="7" spans="1:15" ht="15.75" thickBot="1" x14ac:dyDescent="0.3">
      <c r="A7" s="9">
        <v>379</v>
      </c>
      <c r="B7" s="94" t="s">
        <v>88</v>
      </c>
      <c r="C7" s="86">
        <v>200</v>
      </c>
      <c r="D7" s="80">
        <v>3.6</v>
      </c>
      <c r="E7" s="80">
        <v>2.67</v>
      </c>
      <c r="F7" s="97">
        <v>29.2</v>
      </c>
      <c r="G7" s="98">
        <v>155.19999999999999</v>
      </c>
      <c r="H7" s="98">
        <v>0.03</v>
      </c>
      <c r="I7" s="98">
        <v>1.47</v>
      </c>
      <c r="J7" s="89"/>
      <c r="K7" s="98">
        <v>29.33</v>
      </c>
      <c r="L7" s="89">
        <v>158.66999999999999</v>
      </c>
      <c r="M7" s="98">
        <v>132</v>
      </c>
      <c r="N7" s="80">
        <v>2.4</v>
      </c>
      <c r="O7" s="125">
        <v>17.28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6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6">
        <v>2</v>
      </c>
    </row>
    <row r="10" spans="1:15" ht="15.75" thickBot="1" x14ac:dyDescent="0.3">
      <c r="A10" s="9">
        <v>338</v>
      </c>
      <c r="B10" s="94" t="s">
        <v>89</v>
      </c>
      <c r="C10" s="80">
        <v>30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91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25">
        <v>23.37</v>
      </c>
    </row>
    <row r="11" spans="1:15" ht="15.75" thickBot="1" x14ac:dyDescent="0.3">
      <c r="A11" s="9"/>
      <c r="B11" s="80"/>
      <c r="C11" s="80"/>
      <c r="D11" s="80"/>
      <c r="E11" s="80"/>
      <c r="F11" s="80"/>
      <c r="G11" s="82"/>
      <c r="H11" s="82"/>
      <c r="I11" s="82"/>
      <c r="J11" s="82"/>
      <c r="K11" s="82"/>
      <c r="L11" s="82"/>
      <c r="M11" s="82"/>
      <c r="N11" s="80"/>
      <c r="O11" s="121"/>
    </row>
    <row r="12" spans="1:15" ht="16.5" thickBot="1" x14ac:dyDescent="0.3">
      <c r="A12" s="9"/>
      <c r="B12" s="10" t="s">
        <v>15</v>
      </c>
      <c r="C12" s="6"/>
      <c r="D12" s="11">
        <f t="shared" ref="D12:N12" si="0">SUM(D6:D11)</f>
        <v>14.159999999999998</v>
      </c>
      <c r="E12" s="11">
        <f t="shared" si="0"/>
        <v>19.329999999999998</v>
      </c>
      <c r="F12" s="11">
        <f t="shared" si="0"/>
        <v>96.19</v>
      </c>
      <c r="G12" s="11">
        <f t="shared" si="0"/>
        <v>615.33999999999992</v>
      </c>
      <c r="H12" s="11">
        <f t="shared" si="0"/>
        <v>0.25</v>
      </c>
      <c r="I12" s="11">
        <f t="shared" si="0"/>
        <v>1.47</v>
      </c>
      <c r="J12" s="11">
        <f t="shared" si="0"/>
        <v>53</v>
      </c>
      <c r="K12" s="11">
        <f t="shared" si="0"/>
        <v>87.53</v>
      </c>
      <c r="L12" s="11">
        <f t="shared" si="0"/>
        <v>206.46999999999997</v>
      </c>
      <c r="M12" s="11">
        <f t="shared" si="0"/>
        <v>299.2</v>
      </c>
      <c r="N12" s="11">
        <f t="shared" si="0"/>
        <v>4.4400000000000004</v>
      </c>
      <c r="O12" s="121">
        <f>O10+O9+O8+O7+O6</f>
        <v>73.010000000000005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5"/>
      <c r="H13" s="5"/>
      <c r="I13" s="5"/>
      <c r="J13" s="5"/>
      <c r="K13" s="5"/>
      <c r="L13" s="5"/>
      <c r="M13" s="5"/>
      <c r="N13" s="6"/>
      <c r="O13" s="121"/>
    </row>
    <row r="14" spans="1:15" ht="26.25" thickBot="1" x14ac:dyDescent="0.3">
      <c r="A14" s="90">
        <v>45</v>
      </c>
      <c r="B14" s="95" t="s">
        <v>67</v>
      </c>
      <c r="C14" s="79">
        <v>100</v>
      </c>
      <c r="D14" s="79">
        <v>1.33</v>
      </c>
      <c r="E14" s="79">
        <v>6.08</v>
      </c>
      <c r="F14" s="79">
        <v>8.52</v>
      </c>
      <c r="G14" s="79">
        <v>94.12</v>
      </c>
      <c r="H14" s="79">
        <v>0.02</v>
      </c>
      <c r="I14" s="79">
        <v>24.43</v>
      </c>
      <c r="J14" s="79"/>
      <c r="K14" s="79">
        <v>16</v>
      </c>
      <c r="L14" s="79">
        <v>43</v>
      </c>
      <c r="M14" s="79">
        <v>28.32</v>
      </c>
      <c r="N14" s="78">
        <v>0.52</v>
      </c>
      <c r="O14" s="125">
        <v>5.53</v>
      </c>
    </row>
    <row r="15" spans="1:15" ht="15.75" thickBot="1" x14ac:dyDescent="0.3">
      <c r="A15" s="9">
        <v>302</v>
      </c>
      <c r="B15" s="93" t="s">
        <v>68</v>
      </c>
      <c r="C15" s="78">
        <v>200</v>
      </c>
      <c r="D15" s="78">
        <v>11.87</v>
      </c>
      <c r="E15" s="78">
        <v>5.47</v>
      </c>
      <c r="F15" s="78">
        <v>53.12</v>
      </c>
      <c r="G15" s="79">
        <v>309.14999999999998</v>
      </c>
      <c r="H15" s="79">
        <v>0.27</v>
      </c>
      <c r="I15" s="79"/>
      <c r="J15" s="79"/>
      <c r="K15" s="79">
        <v>186.67</v>
      </c>
      <c r="L15" s="79">
        <v>19.47</v>
      </c>
      <c r="M15" s="79">
        <v>280</v>
      </c>
      <c r="N15" s="78">
        <v>6.68</v>
      </c>
      <c r="O15" s="125">
        <v>9.11</v>
      </c>
    </row>
    <row r="16" spans="1:15" ht="15.75" thickBot="1" x14ac:dyDescent="0.3">
      <c r="A16" s="9">
        <v>243</v>
      </c>
      <c r="B16" s="94" t="s">
        <v>90</v>
      </c>
      <c r="C16" s="80">
        <v>90</v>
      </c>
      <c r="D16" s="80">
        <v>21.32</v>
      </c>
      <c r="E16" s="80">
        <v>9.93</v>
      </c>
      <c r="F16" s="80">
        <v>0.87</v>
      </c>
      <c r="G16" s="81">
        <v>178.13</v>
      </c>
      <c r="H16" s="99">
        <v>0.08</v>
      </c>
      <c r="I16" s="99">
        <v>1</v>
      </c>
      <c r="J16" s="24">
        <v>20</v>
      </c>
      <c r="K16" s="99">
        <v>26.88</v>
      </c>
      <c r="L16" s="24">
        <v>14.74</v>
      </c>
      <c r="M16" s="99">
        <v>219.3</v>
      </c>
      <c r="N16" s="24">
        <v>3.34</v>
      </c>
      <c r="O16" s="125">
        <v>41.01</v>
      </c>
    </row>
    <row r="17" spans="1:15" ht="15.75" thickBot="1" x14ac:dyDescent="0.3">
      <c r="A17" s="9">
        <v>382</v>
      </c>
      <c r="B17" s="94" t="s">
        <v>17</v>
      </c>
      <c r="C17" s="86">
        <v>200</v>
      </c>
      <c r="D17" s="80">
        <v>0.53</v>
      </c>
      <c r="E17" s="80"/>
      <c r="F17" s="87">
        <v>9.4700000000000006</v>
      </c>
      <c r="G17" s="100">
        <v>40</v>
      </c>
      <c r="H17" s="98"/>
      <c r="I17" s="98">
        <v>0.27</v>
      </c>
      <c r="J17" s="89"/>
      <c r="K17" s="98">
        <v>11.73</v>
      </c>
      <c r="L17" s="89">
        <v>13.6</v>
      </c>
      <c r="M17" s="98">
        <v>22.13</v>
      </c>
      <c r="N17" s="80">
        <v>2.13</v>
      </c>
      <c r="O17" s="125">
        <v>2.44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6">
        <v>2</v>
      </c>
    </row>
    <row r="19" spans="1:15" ht="15.75" thickBot="1" x14ac:dyDescent="0.3">
      <c r="A19" s="9" t="s">
        <v>66</v>
      </c>
      <c r="B19" s="94" t="s">
        <v>91</v>
      </c>
      <c r="C19" s="80">
        <v>40</v>
      </c>
      <c r="D19" s="80">
        <v>7.5</v>
      </c>
      <c r="E19" s="80">
        <v>4</v>
      </c>
      <c r="F19" s="80">
        <v>5.75</v>
      </c>
      <c r="G19" s="82">
        <v>89</v>
      </c>
      <c r="H19" s="82">
        <v>0.02</v>
      </c>
      <c r="I19" s="82">
        <v>0.25</v>
      </c>
      <c r="J19" s="82">
        <v>20</v>
      </c>
      <c r="K19" s="82">
        <v>10.5</v>
      </c>
      <c r="L19" s="82">
        <v>74</v>
      </c>
      <c r="M19" s="82">
        <v>99</v>
      </c>
      <c r="N19" s="80">
        <v>0.2</v>
      </c>
      <c r="O19" s="126">
        <v>26</v>
      </c>
    </row>
    <row r="20" spans="1:15" ht="15.75" thickBot="1" x14ac:dyDescent="0.3">
      <c r="A20" s="9">
        <v>338</v>
      </c>
      <c r="B20" s="94" t="s">
        <v>78</v>
      </c>
      <c r="C20" s="80">
        <v>150</v>
      </c>
      <c r="D20" s="80">
        <v>0.6</v>
      </c>
      <c r="E20" s="80">
        <v>0.6</v>
      </c>
      <c r="F20" s="80">
        <v>14.75</v>
      </c>
      <c r="G20" s="82">
        <v>48</v>
      </c>
      <c r="H20" s="82">
        <v>0.05</v>
      </c>
      <c r="I20" s="82">
        <v>15</v>
      </c>
      <c r="J20" s="82"/>
      <c r="K20" s="82">
        <v>13.5</v>
      </c>
      <c r="L20" s="82">
        <v>24</v>
      </c>
      <c r="M20" s="82">
        <v>16.5</v>
      </c>
      <c r="N20" s="80">
        <v>3.3</v>
      </c>
      <c r="O20" s="126">
        <v>20.91</v>
      </c>
    </row>
    <row r="21" spans="1:15" ht="15.75" thickBot="1" x14ac:dyDescent="0.3">
      <c r="A21" s="9"/>
      <c r="B21" s="92" t="s">
        <v>15</v>
      </c>
      <c r="C21" s="80"/>
      <c r="D21" s="11">
        <f t="shared" ref="D21:N21" si="1">SUM(D14:D20)</f>
        <v>46.309999999999995</v>
      </c>
      <c r="E21" s="11">
        <f t="shared" si="1"/>
        <v>26.48</v>
      </c>
      <c r="F21" s="11">
        <f t="shared" si="1"/>
        <v>111.80000000000001</v>
      </c>
      <c r="G21" s="11">
        <f t="shared" si="1"/>
        <v>851.92</v>
      </c>
      <c r="H21" s="11">
        <f t="shared" si="1"/>
        <v>0.48000000000000004</v>
      </c>
      <c r="I21" s="11">
        <f t="shared" si="1"/>
        <v>40.950000000000003</v>
      </c>
      <c r="J21" s="11">
        <f t="shared" si="1"/>
        <v>40</v>
      </c>
      <c r="K21" s="11">
        <f t="shared" si="1"/>
        <v>278.47999999999996</v>
      </c>
      <c r="L21" s="11">
        <f t="shared" si="1"/>
        <v>198.01</v>
      </c>
      <c r="M21" s="11">
        <f t="shared" si="1"/>
        <v>700.05</v>
      </c>
      <c r="N21" s="11">
        <f t="shared" si="1"/>
        <v>16.609999999999996</v>
      </c>
      <c r="O21" s="122">
        <f>O20+O19+O18+O17+O16+O15+O14</f>
        <v>106.99999999999999</v>
      </c>
    </row>
    <row r="22" spans="1:15" ht="16.5" thickBot="1" x14ac:dyDescent="0.3">
      <c r="A22" s="9"/>
      <c r="B22" s="13" t="s">
        <v>18</v>
      </c>
      <c r="C22" s="12"/>
      <c r="D22" s="3">
        <f t="shared" ref="D22:N22" si="2">D12+D21</f>
        <v>60.469999999999992</v>
      </c>
      <c r="E22" s="3">
        <f t="shared" si="2"/>
        <v>45.81</v>
      </c>
      <c r="F22" s="3">
        <f t="shared" si="2"/>
        <v>207.99</v>
      </c>
      <c r="G22" s="3">
        <f t="shared" si="2"/>
        <v>1467.2599999999998</v>
      </c>
      <c r="H22" s="3">
        <f t="shared" si="2"/>
        <v>0.73</v>
      </c>
      <c r="I22" s="3">
        <f t="shared" si="2"/>
        <v>42.42</v>
      </c>
      <c r="J22" s="3">
        <f t="shared" si="2"/>
        <v>93</v>
      </c>
      <c r="K22" s="3">
        <f t="shared" si="2"/>
        <v>366.01</v>
      </c>
      <c r="L22" s="3">
        <f t="shared" si="2"/>
        <v>404.47999999999996</v>
      </c>
      <c r="M22" s="3">
        <f t="shared" si="2"/>
        <v>999.25</v>
      </c>
      <c r="N22" s="3">
        <f t="shared" si="2"/>
        <v>21.049999999999997</v>
      </c>
      <c r="O22" s="122">
        <f>O21+O12</f>
        <v>180.01</v>
      </c>
    </row>
  </sheetData>
  <mergeCells count="6">
    <mergeCell ref="H3:J3"/>
    <mergeCell ref="K3:N3"/>
    <mergeCell ref="A3:A4"/>
    <mergeCell ref="B3:B4"/>
    <mergeCell ref="C3:C4"/>
    <mergeCell ref="D3:F3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"/>
  <sheetViews>
    <sheetView zoomScale="90" zoomScaleNormal="90" workbookViewId="0">
      <selection activeCell="C6" sqref="C6"/>
    </sheetView>
  </sheetViews>
  <sheetFormatPr defaultRowHeight="15" x14ac:dyDescent="0.25"/>
  <cols>
    <col min="2" max="2" width="31.140625" customWidth="1"/>
    <col min="3" max="3" width="13.140625" customWidth="1"/>
    <col min="6" max="6" width="14.28515625" customWidth="1"/>
    <col min="7" max="7" width="16.14062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54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18" t="s">
        <v>12</v>
      </c>
      <c r="O4" s="117"/>
    </row>
    <row r="5" spans="1:15" ht="16.5" thickBot="1" x14ac:dyDescent="0.3">
      <c r="A5" s="4"/>
      <c r="B5" s="8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120</v>
      </c>
      <c r="B6" s="93" t="s">
        <v>92</v>
      </c>
      <c r="C6" s="78">
        <v>250</v>
      </c>
      <c r="D6" s="78">
        <v>6.02</v>
      </c>
      <c r="E6" s="78">
        <v>4.05</v>
      </c>
      <c r="F6" s="78">
        <v>33.369999999999997</v>
      </c>
      <c r="G6" s="79">
        <v>194.01</v>
      </c>
      <c r="H6" s="96">
        <v>0.04</v>
      </c>
      <c r="I6" s="79">
        <v>0.36</v>
      </c>
      <c r="J6" s="101">
        <v>32.700000000000003</v>
      </c>
      <c r="K6" s="84">
        <v>17.059999999999999</v>
      </c>
      <c r="L6" s="84">
        <v>132.63999999999999</v>
      </c>
      <c r="M6" s="84">
        <v>109.74</v>
      </c>
      <c r="N6" s="84">
        <v>0.26</v>
      </c>
      <c r="O6" s="127">
        <v>21.06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98">
        <v>22.13</v>
      </c>
      <c r="N7" s="80">
        <v>2.13</v>
      </c>
      <c r="O7" s="127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8">
        <v>8.9</v>
      </c>
    </row>
    <row r="9" spans="1:15" ht="15.75" thickBot="1" x14ac:dyDescent="0.3">
      <c r="A9" s="9">
        <v>15</v>
      </c>
      <c r="B9" s="94" t="s">
        <v>93</v>
      </c>
      <c r="C9" s="80">
        <v>30</v>
      </c>
      <c r="D9" s="80">
        <v>6.96</v>
      </c>
      <c r="E9" s="80">
        <v>8.85</v>
      </c>
      <c r="F9" s="80"/>
      <c r="G9" s="82">
        <v>107.49</v>
      </c>
      <c r="H9" s="82">
        <v>0.02</v>
      </c>
      <c r="I9" s="82">
        <v>0.21</v>
      </c>
      <c r="J9" s="82">
        <v>78</v>
      </c>
      <c r="K9" s="82">
        <v>10.5</v>
      </c>
      <c r="L9" s="82">
        <v>264</v>
      </c>
      <c r="M9" s="82">
        <v>150</v>
      </c>
      <c r="N9" s="80">
        <v>0.3</v>
      </c>
      <c r="O9" s="128">
        <v>12.6</v>
      </c>
    </row>
    <row r="10" spans="1:15" ht="15.75" thickBot="1" x14ac:dyDescent="0.3">
      <c r="A10" s="9" t="s">
        <v>66</v>
      </c>
      <c r="B10" s="94" t="s">
        <v>14</v>
      </c>
      <c r="C10" s="80">
        <v>30</v>
      </c>
      <c r="D10" s="80">
        <v>3.16</v>
      </c>
      <c r="E10" s="80">
        <v>0.4</v>
      </c>
      <c r="F10" s="80">
        <v>19.32</v>
      </c>
      <c r="G10" s="82">
        <v>93.52</v>
      </c>
      <c r="H10" s="82">
        <v>0.04</v>
      </c>
      <c r="I10" s="82"/>
      <c r="J10" s="82"/>
      <c r="K10" s="82">
        <v>13.2</v>
      </c>
      <c r="L10" s="82">
        <v>9.1999999999999993</v>
      </c>
      <c r="M10" s="82">
        <v>34.799999999999997</v>
      </c>
      <c r="N10" s="80">
        <v>0.44</v>
      </c>
      <c r="O10" s="128">
        <v>2</v>
      </c>
    </row>
    <row r="11" spans="1:15" ht="15.75" thickBot="1" x14ac:dyDescent="0.3">
      <c r="A11" s="9" t="s">
        <v>66</v>
      </c>
      <c r="B11" s="94" t="s">
        <v>91</v>
      </c>
      <c r="C11" s="80">
        <v>40</v>
      </c>
      <c r="D11" s="80">
        <v>7.5</v>
      </c>
      <c r="E11" s="80">
        <v>4</v>
      </c>
      <c r="F11" s="80">
        <v>5.75</v>
      </c>
      <c r="G11" s="81">
        <v>89</v>
      </c>
      <c r="H11" s="24">
        <v>0.02</v>
      </c>
      <c r="I11" s="24">
        <v>0.25</v>
      </c>
      <c r="J11" s="24">
        <v>20</v>
      </c>
      <c r="K11" s="24">
        <v>10.5</v>
      </c>
      <c r="L11" s="24">
        <v>74</v>
      </c>
      <c r="M11" s="24">
        <v>99</v>
      </c>
      <c r="N11" s="24">
        <v>0.2</v>
      </c>
      <c r="O11" s="128">
        <v>26</v>
      </c>
    </row>
    <row r="12" spans="1:15" ht="16.5" thickBot="1" x14ac:dyDescent="0.3">
      <c r="A12" s="9"/>
      <c r="B12" s="10" t="s">
        <v>15</v>
      </c>
      <c r="C12" s="6"/>
      <c r="D12" s="3">
        <f>SUM(D6:D11)</f>
        <v>24.27</v>
      </c>
      <c r="E12" s="3">
        <f t="shared" ref="E12:N12" si="0">SUM(E6:E11)</f>
        <v>24.5</v>
      </c>
      <c r="F12" s="3">
        <f t="shared" si="0"/>
        <v>68.039999999999992</v>
      </c>
      <c r="G12" s="3">
        <f t="shared" si="0"/>
        <v>589.74</v>
      </c>
      <c r="H12" s="3">
        <f t="shared" si="0"/>
        <v>0.12000000000000001</v>
      </c>
      <c r="I12" s="3">
        <f t="shared" si="0"/>
        <v>1.0899999999999999</v>
      </c>
      <c r="J12" s="3">
        <f t="shared" si="0"/>
        <v>170.7</v>
      </c>
      <c r="K12" s="3">
        <f t="shared" si="0"/>
        <v>62.989999999999995</v>
      </c>
      <c r="L12" s="3">
        <f t="shared" si="0"/>
        <v>495.84</v>
      </c>
      <c r="M12" s="3">
        <f t="shared" si="0"/>
        <v>418.67</v>
      </c>
      <c r="N12" s="3">
        <f t="shared" si="0"/>
        <v>3.3299999999999996</v>
      </c>
      <c r="O12" s="124">
        <f>O11+O10+O9+O8+O7+O6</f>
        <v>73</v>
      </c>
    </row>
    <row r="13" spans="1:15" ht="16.5" thickBot="1" x14ac:dyDescent="0.3">
      <c r="A13" s="9"/>
      <c r="B13" s="12" t="s">
        <v>19</v>
      </c>
      <c r="C13" s="6"/>
      <c r="D13" s="6"/>
      <c r="E13" s="6"/>
      <c r="F13" s="6"/>
      <c r="G13" s="5"/>
      <c r="H13" s="5"/>
      <c r="I13" s="5"/>
      <c r="J13" s="5"/>
      <c r="K13" s="5"/>
      <c r="L13" s="5"/>
      <c r="M13" s="5"/>
      <c r="N13" s="6"/>
      <c r="O13" s="120"/>
    </row>
    <row r="14" spans="1:15" ht="15.75" thickBot="1" x14ac:dyDescent="0.3">
      <c r="A14" s="9">
        <v>20</v>
      </c>
      <c r="B14" s="95" t="s">
        <v>75</v>
      </c>
      <c r="C14" s="82">
        <v>100</v>
      </c>
      <c r="D14" s="82">
        <v>0.67</v>
      </c>
      <c r="E14" s="82">
        <v>6.09</v>
      </c>
      <c r="F14" s="82">
        <v>1.71</v>
      </c>
      <c r="G14" s="82">
        <v>64.650000000000006</v>
      </c>
      <c r="H14" s="82">
        <v>0.03</v>
      </c>
      <c r="I14" s="82">
        <v>6.65</v>
      </c>
      <c r="J14" s="82"/>
      <c r="K14" s="82">
        <v>13.3</v>
      </c>
      <c r="L14" s="82">
        <v>16.149999999999999</v>
      </c>
      <c r="M14" s="82">
        <v>28.62</v>
      </c>
      <c r="N14" s="80">
        <v>0.48</v>
      </c>
      <c r="O14" s="127">
        <v>14.02</v>
      </c>
    </row>
    <row r="15" spans="1:15" ht="15.75" thickBot="1" x14ac:dyDescent="0.3">
      <c r="A15" s="24">
        <v>304</v>
      </c>
      <c r="B15" s="93" t="s">
        <v>69</v>
      </c>
      <c r="C15" s="78">
        <v>200</v>
      </c>
      <c r="D15" s="78">
        <v>4.8899999999999997</v>
      </c>
      <c r="E15" s="78">
        <v>7.23</v>
      </c>
      <c r="F15" s="78">
        <v>48.89</v>
      </c>
      <c r="G15" s="79">
        <v>280.14999999999998</v>
      </c>
      <c r="H15" s="79">
        <v>0.03</v>
      </c>
      <c r="I15" s="79"/>
      <c r="J15" s="83">
        <v>36</v>
      </c>
      <c r="K15" s="84">
        <v>25.34</v>
      </c>
      <c r="L15" s="84">
        <v>3.48</v>
      </c>
      <c r="M15" s="84">
        <v>82</v>
      </c>
      <c r="N15" s="84">
        <v>0.7</v>
      </c>
      <c r="O15" s="127">
        <v>11.04</v>
      </c>
    </row>
    <row r="16" spans="1:15" ht="15.75" thickBot="1" x14ac:dyDescent="0.3">
      <c r="A16" s="9">
        <v>288</v>
      </c>
      <c r="B16" s="94" t="s">
        <v>70</v>
      </c>
      <c r="C16" s="80">
        <v>150</v>
      </c>
      <c r="D16" s="80">
        <v>32.51</v>
      </c>
      <c r="E16" s="80">
        <v>20</v>
      </c>
      <c r="F16" s="80"/>
      <c r="G16" s="82">
        <v>310</v>
      </c>
      <c r="H16" s="82">
        <v>0.08</v>
      </c>
      <c r="I16" s="82"/>
      <c r="J16" s="82">
        <v>30</v>
      </c>
      <c r="K16" s="82">
        <v>30</v>
      </c>
      <c r="L16" s="82">
        <v>60</v>
      </c>
      <c r="M16" s="82">
        <v>215</v>
      </c>
      <c r="N16" s="80">
        <v>3</v>
      </c>
      <c r="O16" s="127">
        <v>45.11</v>
      </c>
    </row>
    <row r="17" spans="1:15" ht="15.75" thickBot="1" x14ac:dyDescent="0.3">
      <c r="A17" s="9">
        <v>377</v>
      </c>
      <c r="B17" s="94" t="s">
        <v>74</v>
      </c>
      <c r="C17" s="80">
        <v>200</v>
      </c>
      <c r="D17" s="80">
        <v>0.53</v>
      </c>
      <c r="E17" s="80"/>
      <c r="F17" s="80">
        <v>9.8699999999999992</v>
      </c>
      <c r="G17" s="82">
        <v>41.6</v>
      </c>
      <c r="H17" s="82"/>
      <c r="I17" s="82">
        <v>2.13</v>
      </c>
      <c r="J17" s="82"/>
      <c r="K17" s="82">
        <v>12.27</v>
      </c>
      <c r="L17" s="82">
        <v>15.33</v>
      </c>
      <c r="M17" s="82">
        <v>23.2</v>
      </c>
      <c r="N17" s="80">
        <v>2.13</v>
      </c>
      <c r="O17" s="127">
        <v>4.3600000000000003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102">
        <v>0.04</v>
      </c>
      <c r="I18" s="82"/>
      <c r="J18" s="102"/>
      <c r="K18" s="82">
        <v>13.2</v>
      </c>
      <c r="L18" s="102">
        <v>9.1999999999999993</v>
      </c>
      <c r="M18" s="82">
        <v>34.799999999999997</v>
      </c>
      <c r="N18" s="103">
        <v>0.44</v>
      </c>
      <c r="O18" s="128">
        <v>2</v>
      </c>
    </row>
    <row r="19" spans="1:15" ht="15.75" thickBot="1" x14ac:dyDescent="0.3">
      <c r="A19" s="9">
        <v>338</v>
      </c>
      <c r="B19" s="94" t="s">
        <v>78</v>
      </c>
      <c r="C19" s="80">
        <v>150</v>
      </c>
      <c r="D19" s="80">
        <v>0.6</v>
      </c>
      <c r="E19" s="80">
        <v>0.45</v>
      </c>
      <c r="F19" s="80">
        <v>15.45</v>
      </c>
      <c r="G19" s="81">
        <v>70.5</v>
      </c>
      <c r="H19" s="98">
        <v>0.03</v>
      </c>
      <c r="I19" s="81">
        <v>7.5</v>
      </c>
      <c r="J19" s="98"/>
      <c r="K19" s="104">
        <v>18</v>
      </c>
      <c r="L19" s="98">
        <v>28.5</v>
      </c>
      <c r="M19" s="104">
        <v>24</v>
      </c>
      <c r="N19" s="98">
        <v>3.45</v>
      </c>
      <c r="O19" s="127">
        <v>20.79</v>
      </c>
    </row>
    <row r="20" spans="1:15" ht="15.75" thickBot="1" x14ac:dyDescent="0.3">
      <c r="A20" s="9" t="s">
        <v>66</v>
      </c>
      <c r="B20" s="94" t="s">
        <v>94</v>
      </c>
      <c r="C20" s="80">
        <v>20</v>
      </c>
      <c r="D20" s="80">
        <v>1.7</v>
      </c>
      <c r="E20" s="80">
        <v>2.2599999999999998</v>
      </c>
      <c r="F20" s="80">
        <v>13.94</v>
      </c>
      <c r="G20" s="81">
        <v>82.9</v>
      </c>
      <c r="H20" s="98">
        <v>0.02</v>
      </c>
      <c r="I20" s="81"/>
      <c r="J20" s="98">
        <v>13</v>
      </c>
      <c r="K20" s="98">
        <v>3</v>
      </c>
      <c r="L20" s="81">
        <v>8.1999999999999993</v>
      </c>
      <c r="M20" s="98">
        <v>17.399999999999999</v>
      </c>
      <c r="N20" s="80">
        <v>0.2</v>
      </c>
      <c r="O20" s="127">
        <v>9.68</v>
      </c>
    </row>
    <row r="21" spans="1:15" ht="16.5" thickBot="1" x14ac:dyDescent="0.3">
      <c r="A21" s="9"/>
      <c r="B21" s="10" t="s">
        <v>15</v>
      </c>
      <c r="C21" s="6"/>
      <c r="D21" s="3">
        <f t="shared" ref="D21:N21" si="1">D14+D15+D16+D17+D18+D19+D20</f>
        <v>44.060000000000009</v>
      </c>
      <c r="E21" s="3">
        <f t="shared" si="1"/>
        <v>36.43</v>
      </c>
      <c r="F21" s="3">
        <f t="shared" si="1"/>
        <v>109.17999999999999</v>
      </c>
      <c r="G21" s="3">
        <f t="shared" si="1"/>
        <v>943.31999999999994</v>
      </c>
      <c r="H21" s="3">
        <f t="shared" si="1"/>
        <v>0.23</v>
      </c>
      <c r="I21" s="3">
        <f t="shared" si="1"/>
        <v>16.28</v>
      </c>
      <c r="J21" s="3">
        <f t="shared" si="1"/>
        <v>79</v>
      </c>
      <c r="K21" s="3">
        <f t="shared" si="1"/>
        <v>115.11</v>
      </c>
      <c r="L21" s="3">
        <f t="shared" si="1"/>
        <v>140.85999999999999</v>
      </c>
      <c r="M21" s="3">
        <f t="shared" si="1"/>
        <v>425.02</v>
      </c>
      <c r="N21" s="3">
        <f t="shared" si="1"/>
        <v>10.399999999999999</v>
      </c>
      <c r="O21" s="124">
        <f>O20++++O19+O18+O17+O16+O15+O14</f>
        <v>106.99999999999999</v>
      </c>
    </row>
    <row r="22" spans="1:15" ht="16.5" thickBot="1" x14ac:dyDescent="0.3">
      <c r="A22" s="9"/>
      <c r="B22" s="13" t="s">
        <v>18</v>
      </c>
      <c r="C22" s="12"/>
      <c r="D22" s="3">
        <f t="shared" ref="D22:O22" si="2">D21+D12</f>
        <v>68.330000000000013</v>
      </c>
      <c r="E22" s="3">
        <f t="shared" si="2"/>
        <v>60.93</v>
      </c>
      <c r="F22" s="3">
        <f t="shared" si="2"/>
        <v>177.21999999999997</v>
      </c>
      <c r="G22" s="3">
        <f t="shared" si="2"/>
        <v>1533.06</v>
      </c>
      <c r="H22" s="3">
        <f t="shared" si="2"/>
        <v>0.35000000000000003</v>
      </c>
      <c r="I22" s="3">
        <f t="shared" si="2"/>
        <v>17.37</v>
      </c>
      <c r="J22" s="3">
        <f t="shared" si="2"/>
        <v>249.7</v>
      </c>
      <c r="K22" s="3">
        <f t="shared" si="2"/>
        <v>178.1</v>
      </c>
      <c r="L22" s="3">
        <f t="shared" si="2"/>
        <v>636.69999999999993</v>
      </c>
      <c r="M22" s="3">
        <f t="shared" si="2"/>
        <v>843.69</v>
      </c>
      <c r="N22" s="3">
        <f t="shared" si="2"/>
        <v>13.729999999999999</v>
      </c>
      <c r="O22" s="124">
        <f t="shared" si="2"/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2"/>
  <sheetViews>
    <sheetView zoomScale="90" zoomScaleNormal="90" workbookViewId="0">
      <selection activeCell="Q13" sqref="Q13"/>
    </sheetView>
  </sheetViews>
  <sheetFormatPr defaultRowHeight="15" x14ac:dyDescent="0.25"/>
  <cols>
    <col min="2" max="2" width="31.5703125" customWidth="1"/>
    <col min="3" max="3" width="12.7109375" customWidth="1"/>
    <col min="6" max="6" width="14" customWidth="1"/>
    <col min="7" max="7" width="17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53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23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1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18" t="s">
        <v>12</v>
      </c>
      <c r="O4" s="117"/>
    </row>
    <row r="5" spans="1:15" ht="16.5" thickBot="1" x14ac:dyDescent="0.3">
      <c r="A5" s="4"/>
      <c r="B5" s="8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175</v>
      </c>
      <c r="B6" s="93" t="s">
        <v>72</v>
      </c>
      <c r="C6" s="78">
        <v>250</v>
      </c>
      <c r="D6" s="78">
        <v>3.3</v>
      </c>
      <c r="E6" s="78">
        <v>8.6</v>
      </c>
      <c r="F6" s="78">
        <v>23.2</v>
      </c>
      <c r="G6" s="79">
        <v>183.4</v>
      </c>
      <c r="H6" s="96">
        <v>0.4</v>
      </c>
      <c r="I6" s="79">
        <v>1.9</v>
      </c>
      <c r="J6" s="96">
        <v>71.599999999999994</v>
      </c>
      <c r="K6" s="79">
        <v>26.7</v>
      </c>
      <c r="L6" s="96">
        <v>92.3</v>
      </c>
      <c r="M6" s="79">
        <v>128</v>
      </c>
      <c r="N6" s="78">
        <v>1.3</v>
      </c>
      <c r="O6" s="119">
        <v>20.88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88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89</v>
      </c>
      <c r="C10" s="80">
        <v>30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82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19">
        <v>16.600000000000001</v>
      </c>
    </row>
    <row r="11" spans="1:15" ht="15.75" thickBot="1" x14ac:dyDescent="0.3">
      <c r="A11" s="9">
        <v>338</v>
      </c>
      <c r="B11" s="94" t="s">
        <v>78</v>
      </c>
      <c r="C11" s="80">
        <v>150</v>
      </c>
      <c r="D11" s="80">
        <v>0.6</v>
      </c>
      <c r="E11" s="80">
        <v>0.45</v>
      </c>
      <c r="F11" s="80">
        <v>15.45</v>
      </c>
      <c r="G11" s="82">
        <v>70.5</v>
      </c>
      <c r="H11" s="82">
        <v>0.03</v>
      </c>
      <c r="I11" s="82">
        <v>7.5</v>
      </c>
      <c r="J11" s="82"/>
      <c r="K11" s="82">
        <v>18</v>
      </c>
      <c r="L11" s="82">
        <v>28.5</v>
      </c>
      <c r="M11" s="82">
        <v>24</v>
      </c>
      <c r="N11" s="80">
        <v>3.45</v>
      </c>
      <c r="O11" s="123">
        <v>22.18</v>
      </c>
    </row>
    <row r="12" spans="1:15" ht="16.5" thickBot="1" x14ac:dyDescent="0.3">
      <c r="A12" s="9"/>
      <c r="B12" s="10" t="s">
        <v>15</v>
      </c>
      <c r="C12" s="6"/>
      <c r="D12" s="3">
        <f t="shared" ref="D12:N12" si="0">SUM(D6:D11)</f>
        <v>9.3899999999999988</v>
      </c>
      <c r="E12" s="3">
        <f t="shared" si="0"/>
        <v>18.91</v>
      </c>
      <c r="F12" s="3">
        <f t="shared" si="0"/>
        <v>81.510000000000005</v>
      </c>
      <c r="G12" s="3">
        <f t="shared" si="0"/>
        <v>536.04</v>
      </c>
      <c r="H12" s="3">
        <f t="shared" si="0"/>
        <v>0.49</v>
      </c>
      <c r="I12" s="3">
        <f t="shared" si="0"/>
        <v>9.67</v>
      </c>
      <c r="J12" s="3">
        <f t="shared" si="0"/>
        <v>124.6</v>
      </c>
      <c r="K12" s="3">
        <f t="shared" si="0"/>
        <v>72.63</v>
      </c>
      <c r="L12" s="3">
        <f t="shared" si="0"/>
        <v>154.19999999999999</v>
      </c>
      <c r="M12" s="3">
        <f t="shared" si="0"/>
        <v>229.33</v>
      </c>
      <c r="N12" s="3">
        <f t="shared" si="0"/>
        <v>7.52</v>
      </c>
      <c r="O12" s="124">
        <f>O11+O10+O9+O8+O7+O6</f>
        <v>73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8"/>
      <c r="H13" s="106"/>
      <c r="I13" s="8"/>
      <c r="J13" s="8"/>
      <c r="K13" s="107"/>
      <c r="L13" s="108"/>
      <c r="M13" s="8"/>
      <c r="N13" s="12"/>
      <c r="O13" s="119"/>
    </row>
    <row r="14" spans="1:15" ht="15.75" thickBot="1" x14ac:dyDescent="0.3">
      <c r="A14" s="9">
        <v>112</v>
      </c>
      <c r="B14" s="95" t="s">
        <v>82</v>
      </c>
      <c r="C14" s="82">
        <v>300</v>
      </c>
      <c r="D14" s="82">
        <v>3.08</v>
      </c>
      <c r="E14" s="82">
        <v>3.34</v>
      </c>
      <c r="F14" s="82">
        <v>18.829999999999998</v>
      </c>
      <c r="G14" s="82">
        <v>130.80000000000001</v>
      </c>
      <c r="H14" s="82">
        <v>0.11</v>
      </c>
      <c r="I14" s="82">
        <v>7.29</v>
      </c>
      <c r="J14" s="82"/>
      <c r="K14" s="82">
        <v>28.56</v>
      </c>
      <c r="L14" s="82">
        <v>35.4</v>
      </c>
      <c r="M14" s="82">
        <v>69.27</v>
      </c>
      <c r="N14" s="80">
        <v>1.2</v>
      </c>
      <c r="O14" s="119">
        <v>31.03</v>
      </c>
    </row>
    <row r="15" spans="1:15" ht="15.75" thickBot="1" x14ac:dyDescent="0.3">
      <c r="A15" s="9">
        <v>15</v>
      </c>
      <c r="B15" s="94" t="s">
        <v>95</v>
      </c>
      <c r="C15" s="80">
        <v>30</v>
      </c>
      <c r="D15" s="80">
        <v>6.96</v>
      </c>
      <c r="E15" s="80">
        <v>8.85</v>
      </c>
      <c r="F15" s="80"/>
      <c r="G15" s="82">
        <v>107.49</v>
      </c>
      <c r="H15" s="82">
        <v>0.02</v>
      </c>
      <c r="I15" s="102">
        <v>0.21</v>
      </c>
      <c r="J15" s="82">
        <v>78</v>
      </c>
      <c r="K15" s="82">
        <v>10.5</v>
      </c>
      <c r="L15" s="82">
        <v>264</v>
      </c>
      <c r="M15" s="82">
        <v>150</v>
      </c>
      <c r="N15" s="80">
        <v>0.3</v>
      </c>
      <c r="O15" s="123">
        <v>18.899999999999999</v>
      </c>
    </row>
    <row r="16" spans="1:15" ht="15.75" thickBot="1" x14ac:dyDescent="0.3">
      <c r="A16" s="9" t="s">
        <v>66</v>
      </c>
      <c r="B16" s="94" t="s">
        <v>76</v>
      </c>
      <c r="C16" s="80">
        <v>100</v>
      </c>
      <c r="D16" s="80">
        <v>5.13</v>
      </c>
      <c r="E16" s="80">
        <v>1.88</v>
      </c>
      <c r="F16" s="80">
        <v>7.38</v>
      </c>
      <c r="G16" s="81">
        <v>66.88</v>
      </c>
      <c r="H16" s="109">
        <v>0.04</v>
      </c>
      <c r="I16" s="110">
        <v>0.75</v>
      </c>
      <c r="J16" s="78">
        <v>12.5</v>
      </c>
      <c r="K16" s="99">
        <v>18.75</v>
      </c>
      <c r="L16" s="24">
        <v>155</v>
      </c>
      <c r="M16" s="99">
        <v>118.75</v>
      </c>
      <c r="N16" s="24">
        <v>0.13</v>
      </c>
      <c r="O16" s="123">
        <v>29</v>
      </c>
    </row>
    <row r="17" spans="1:15" ht="15.75" thickBot="1" x14ac:dyDescent="0.3">
      <c r="A17" s="9">
        <v>376</v>
      </c>
      <c r="B17" s="94" t="s">
        <v>17</v>
      </c>
      <c r="C17" s="86">
        <v>200</v>
      </c>
      <c r="D17" s="80">
        <v>0.53</v>
      </c>
      <c r="E17" s="80"/>
      <c r="F17" s="87">
        <v>9.4700000000000006</v>
      </c>
      <c r="G17" s="100">
        <v>40</v>
      </c>
      <c r="H17" s="98"/>
      <c r="I17" s="84">
        <v>0.27</v>
      </c>
      <c r="J17" s="89"/>
      <c r="K17" s="98">
        <v>11.73</v>
      </c>
      <c r="L17" s="89">
        <v>13.6</v>
      </c>
      <c r="M17" s="98">
        <v>22.13</v>
      </c>
      <c r="N17" s="80">
        <v>2.13</v>
      </c>
      <c r="O17" s="119">
        <v>2.44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 t="s">
        <v>66</v>
      </c>
      <c r="B19" s="94" t="s">
        <v>89</v>
      </c>
      <c r="C19" s="80">
        <v>50</v>
      </c>
      <c r="D19" s="80">
        <v>1.7</v>
      </c>
      <c r="E19" s="80">
        <v>2.2599999999999998</v>
      </c>
      <c r="F19" s="80">
        <v>13.94</v>
      </c>
      <c r="G19" s="82">
        <v>82.9</v>
      </c>
      <c r="H19" s="82">
        <v>0.02</v>
      </c>
      <c r="I19" s="82"/>
      <c r="J19" s="82">
        <v>13</v>
      </c>
      <c r="K19" s="82">
        <v>3</v>
      </c>
      <c r="L19" s="82">
        <v>8.1999999999999993</v>
      </c>
      <c r="M19" s="82">
        <v>17.399999999999999</v>
      </c>
      <c r="N19" s="80">
        <v>0.2</v>
      </c>
      <c r="O19" s="119">
        <v>23.63</v>
      </c>
    </row>
    <row r="20" spans="1:15" ht="16.5" thickBot="1" x14ac:dyDescent="0.3">
      <c r="A20" s="9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23"/>
    </row>
    <row r="21" spans="1:15" ht="16.5" thickBot="1" x14ac:dyDescent="0.3">
      <c r="A21" s="9"/>
      <c r="B21" s="10" t="s">
        <v>15</v>
      </c>
      <c r="C21" s="6"/>
      <c r="D21" s="6">
        <f>SUM(D14:D20)</f>
        <v>20.56</v>
      </c>
      <c r="E21" s="6">
        <f t="shared" ref="E21:N21" si="1">SUM(E14:E20)</f>
        <v>16.73</v>
      </c>
      <c r="F21" s="6">
        <f t="shared" si="1"/>
        <v>68.94</v>
      </c>
      <c r="G21" s="6">
        <f t="shared" si="1"/>
        <v>521.59</v>
      </c>
      <c r="H21" s="6">
        <f t="shared" si="1"/>
        <v>0.23</v>
      </c>
      <c r="I21" s="6">
        <f t="shared" si="1"/>
        <v>8.52</v>
      </c>
      <c r="J21" s="6">
        <f t="shared" si="1"/>
        <v>103.5</v>
      </c>
      <c r="K21" s="6">
        <f t="shared" si="1"/>
        <v>85.740000000000009</v>
      </c>
      <c r="L21" s="6">
        <f t="shared" si="1"/>
        <v>485.4</v>
      </c>
      <c r="M21" s="6">
        <f t="shared" si="1"/>
        <v>412.34999999999997</v>
      </c>
      <c r="N21" s="6">
        <f t="shared" si="1"/>
        <v>4.4000000000000004</v>
      </c>
      <c r="O21" s="124">
        <f>O19+O18+O17+O16+O15+O14</f>
        <v>107</v>
      </c>
    </row>
    <row r="22" spans="1:15" ht="16.5" thickBot="1" x14ac:dyDescent="0.3">
      <c r="A22" s="9"/>
      <c r="B22" s="10" t="s">
        <v>18</v>
      </c>
      <c r="C22" s="6"/>
      <c r="D22" s="3">
        <f>D12+D21</f>
        <v>29.949999999999996</v>
      </c>
      <c r="E22" s="3">
        <f t="shared" ref="E22:N22" si="2">E12+E21</f>
        <v>35.64</v>
      </c>
      <c r="F22" s="3">
        <f t="shared" si="2"/>
        <v>150.44999999999999</v>
      </c>
      <c r="G22" s="3">
        <f t="shared" si="2"/>
        <v>1057.6300000000001</v>
      </c>
      <c r="H22" s="3">
        <f t="shared" si="2"/>
        <v>0.72</v>
      </c>
      <c r="I22" s="3">
        <f t="shared" si="2"/>
        <v>18.189999999999998</v>
      </c>
      <c r="J22" s="3">
        <f t="shared" si="2"/>
        <v>228.1</v>
      </c>
      <c r="K22" s="3">
        <f t="shared" si="2"/>
        <v>158.37</v>
      </c>
      <c r="L22" s="3">
        <f t="shared" si="2"/>
        <v>639.59999999999991</v>
      </c>
      <c r="M22" s="3">
        <f t="shared" si="2"/>
        <v>641.67999999999995</v>
      </c>
      <c r="N22" s="3">
        <f t="shared" si="2"/>
        <v>11.92</v>
      </c>
      <c r="O22" s="124">
        <f>O21+O12</f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3"/>
  <sheetViews>
    <sheetView topLeftCell="A4" zoomScale="90" zoomScaleNormal="90" workbookViewId="0">
      <selection activeCell="Q14" sqref="Q14"/>
    </sheetView>
  </sheetViews>
  <sheetFormatPr defaultRowHeight="15" x14ac:dyDescent="0.25"/>
  <cols>
    <col min="2" max="2" width="30.85546875" customWidth="1"/>
    <col min="3" max="3" width="12.7109375" customWidth="1"/>
    <col min="6" max="6" width="12.7109375" customWidth="1"/>
    <col min="7" max="7" width="16.2851562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106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23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1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174</v>
      </c>
      <c r="B6" s="93" t="s">
        <v>96</v>
      </c>
      <c r="C6" s="78">
        <v>250</v>
      </c>
      <c r="D6" s="78">
        <v>6</v>
      </c>
      <c r="E6" s="78">
        <v>10.85</v>
      </c>
      <c r="F6" s="78">
        <v>42.95</v>
      </c>
      <c r="G6" s="79">
        <v>294</v>
      </c>
      <c r="H6" s="84">
        <v>0.06</v>
      </c>
      <c r="I6" s="84">
        <v>0.96</v>
      </c>
      <c r="J6" s="84">
        <v>54.8</v>
      </c>
      <c r="K6" s="84">
        <v>36.46</v>
      </c>
      <c r="L6" s="84">
        <v>130.66999999999999</v>
      </c>
      <c r="M6" s="84">
        <v>157.44</v>
      </c>
      <c r="N6" s="85">
        <v>0.6</v>
      </c>
      <c r="O6" s="119">
        <v>22.88</v>
      </c>
    </row>
    <row r="7" spans="1:15" ht="15.75" thickBot="1" x14ac:dyDescent="0.3">
      <c r="A7" s="9">
        <v>376</v>
      </c>
      <c r="B7" s="94" t="s">
        <v>17</v>
      </c>
      <c r="C7" s="80">
        <v>200</v>
      </c>
      <c r="D7" s="80">
        <v>0.53</v>
      </c>
      <c r="E7" s="80"/>
      <c r="F7" s="80">
        <v>9.4700000000000006</v>
      </c>
      <c r="G7" s="82">
        <v>40</v>
      </c>
      <c r="H7" s="102"/>
      <c r="I7" s="82">
        <v>0.27</v>
      </c>
      <c r="J7" s="102"/>
      <c r="K7" s="102">
        <v>11.73</v>
      </c>
      <c r="L7" s="82">
        <v>13.6</v>
      </c>
      <c r="M7" s="102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103">
        <v>0.13</v>
      </c>
      <c r="G8" s="81">
        <v>65.72</v>
      </c>
      <c r="H8" s="98"/>
      <c r="I8" s="81"/>
      <c r="J8" s="98">
        <v>40</v>
      </c>
      <c r="K8" s="111"/>
      <c r="L8" s="81">
        <v>2.4</v>
      </c>
      <c r="M8" s="98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7">
        <v>19.32</v>
      </c>
      <c r="G9" s="100">
        <v>93.52</v>
      </c>
      <c r="H9" s="98">
        <v>0.04</v>
      </c>
      <c r="I9" s="89"/>
      <c r="J9" s="98"/>
      <c r="K9" s="98">
        <v>13.2</v>
      </c>
      <c r="L9" s="89">
        <v>9.1999999999999993</v>
      </c>
      <c r="M9" s="98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89</v>
      </c>
      <c r="C10" s="80">
        <v>20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82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19">
        <v>14.86</v>
      </c>
    </row>
    <row r="11" spans="1:15" ht="15.75" thickBot="1" x14ac:dyDescent="0.3">
      <c r="A11" s="9">
        <v>338</v>
      </c>
      <c r="B11" s="94" t="s">
        <v>78</v>
      </c>
      <c r="C11" s="80">
        <v>150</v>
      </c>
      <c r="D11" s="80">
        <v>0.6</v>
      </c>
      <c r="E11" s="80">
        <v>0.6</v>
      </c>
      <c r="F11" s="80">
        <v>14.75</v>
      </c>
      <c r="G11" s="81">
        <v>48</v>
      </c>
      <c r="H11" s="24">
        <v>0.05</v>
      </c>
      <c r="I11" s="24">
        <v>15</v>
      </c>
      <c r="J11" s="24"/>
      <c r="K11" s="24">
        <v>13.5</v>
      </c>
      <c r="L11" s="24">
        <v>24</v>
      </c>
      <c r="M11" s="24">
        <v>16.5</v>
      </c>
      <c r="N11" s="24">
        <v>3.3</v>
      </c>
      <c r="O11" s="119">
        <v>21.92</v>
      </c>
    </row>
    <row r="12" spans="1:15" ht="16.5" thickBot="1" x14ac:dyDescent="0.3">
      <c r="A12" s="9"/>
      <c r="B12" s="10" t="s">
        <v>15</v>
      </c>
      <c r="C12" s="6"/>
      <c r="D12" s="14">
        <f>SUM(D6:D11)</f>
        <v>12.089999999999998</v>
      </c>
      <c r="E12" s="14">
        <f t="shared" ref="E12:N12" si="0">SUM(E6:E11)</f>
        <v>21.310000000000002</v>
      </c>
      <c r="F12" s="14">
        <f t="shared" si="0"/>
        <v>100.56</v>
      </c>
      <c r="G12" s="14">
        <f t="shared" si="0"/>
        <v>624.14</v>
      </c>
      <c r="H12" s="14">
        <f t="shared" si="0"/>
        <v>0.17</v>
      </c>
      <c r="I12" s="14">
        <f t="shared" si="0"/>
        <v>16.23</v>
      </c>
      <c r="J12" s="14">
        <f t="shared" si="0"/>
        <v>107.8</v>
      </c>
      <c r="K12" s="14">
        <f t="shared" si="0"/>
        <v>77.89</v>
      </c>
      <c r="L12" s="14">
        <f t="shared" si="0"/>
        <v>188.06999999999996</v>
      </c>
      <c r="M12" s="14">
        <f t="shared" si="0"/>
        <v>251.27</v>
      </c>
      <c r="N12" s="14">
        <f t="shared" si="0"/>
        <v>6.67</v>
      </c>
      <c r="O12" s="124">
        <f>O11+O10+O9+O8+O7+O6</f>
        <v>73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8"/>
      <c r="H13" s="8"/>
      <c r="I13" s="8"/>
      <c r="J13" s="8"/>
      <c r="K13" s="8"/>
      <c r="L13" s="8"/>
      <c r="M13" s="8"/>
      <c r="N13" s="12"/>
      <c r="O13" s="119"/>
    </row>
    <row r="14" spans="1:15" ht="15.75" thickBot="1" x14ac:dyDescent="0.3">
      <c r="A14" s="90">
        <v>24</v>
      </c>
      <c r="B14" s="95" t="s">
        <v>77</v>
      </c>
      <c r="C14" s="79">
        <v>100</v>
      </c>
      <c r="D14" s="79">
        <v>0.93</v>
      </c>
      <c r="E14" s="79">
        <v>6.13</v>
      </c>
      <c r="F14" s="79">
        <f>E22</f>
        <v>37.619999999999997</v>
      </c>
      <c r="G14" s="79">
        <v>70.41</v>
      </c>
      <c r="H14" s="79">
        <v>0.04</v>
      </c>
      <c r="I14" s="79">
        <v>18.05</v>
      </c>
      <c r="J14" s="79"/>
      <c r="K14" s="79">
        <v>16.66</v>
      </c>
      <c r="L14" s="79">
        <v>24.67</v>
      </c>
      <c r="M14" s="79">
        <v>26.22</v>
      </c>
      <c r="N14" s="78">
        <v>0.73</v>
      </c>
      <c r="O14" s="119">
        <v>14.53</v>
      </c>
    </row>
    <row r="15" spans="1:15" ht="15.75" thickBot="1" x14ac:dyDescent="0.3">
      <c r="A15" s="24">
        <v>309</v>
      </c>
      <c r="B15" s="93" t="s">
        <v>73</v>
      </c>
      <c r="C15" s="78">
        <v>200</v>
      </c>
      <c r="D15" s="78">
        <v>7.14</v>
      </c>
      <c r="E15" s="78">
        <v>10.5</v>
      </c>
      <c r="F15" s="78">
        <v>39.9</v>
      </c>
      <c r="G15" s="79">
        <v>282.66000000000003</v>
      </c>
      <c r="H15" s="84">
        <v>0.08</v>
      </c>
      <c r="I15" s="84"/>
      <c r="J15" s="84"/>
      <c r="K15" s="84">
        <v>10.5</v>
      </c>
      <c r="L15" s="84">
        <v>16.8</v>
      </c>
      <c r="M15" s="84">
        <v>48.3</v>
      </c>
      <c r="N15" s="85">
        <v>1.05</v>
      </c>
      <c r="O15" s="119">
        <v>9.0399999999999991</v>
      </c>
    </row>
    <row r="16" spans="1:15" ht="15.75" thickBot="1" x14ac:dyDescent="0.3">
      <c r="A16" s="9">
        <v>294</v>
      </c>
      <c r="B16" s="94" t="s">
        <v>97</v>
      </c>
      <c r="C16" s="80">
        <v>70</v>
      </c>
      <c r="D16" s="80">
        <v>12.61</v>
      </c>
      <c r="E16" s="80">
        <v>11.73</v>
      </c>
      <c r="F16" s="80">
        <v>11.4</v>
      </c>
      <c r="G16" s="82">
        <v>200.2</v>
      </c>
      <c r="H16" s="98">
        <v>0.14000000000000001</v>
      </c>
      <c r="I16" s="82">
        <v>0.63</v>
      </c>
      <c r="J16" s="82">
        <v>37.659999999999997</v>
      </c>
      <c r="K16" s="82">
        <v>15.54</v>
      </c>
      <c r="L16" s="82">
        <v>41.85</v>
      </c>
      <c r="M16" s="82">
        <v>56</v>
      </c>
      <c r="N16" s="80">
        <v>2.5299999999999998</v>
      </c>
      <c r="O16" s="119">
        <v>17.649999999999999</v>
      </c>
    </row>
    <row r="17" spans="1:15" ht="15.75" thickBot="1" x14ac:dyDescent="0.3">
      <c r="A17" s="9">
        <v>383</v>
      </c>
      <c r="B17" s="112" t="s">
        <v>98</v>
      </c>
      <c r="C17" s="80">
        <v>200</v>
      </c>
      <c r="D17" s="80">
        <v>3.67</v>
      </c>
      <c r="E17" s="80">
        <v>2.6</v>
      </c>
      <c r="F17" s="80">
        <v>25.09</v>
      </c>
      <c r="G17" s="82">
        <v>138.4</v>
      </c>
      <c r="H17" s="82">
        <v>0.03</v>
      </c>
      <c r="I17" s="82">
        <v>0.38</v>
      </c>
      <c r="J17" s="82">
        <v>9.5</v>
      </c>
      <c r="K17" s="82">
        <v>18</v>
      </c>
      <c r="L17" s="82">
        <v>127.99</v>
      </c>
      <c r="M17" s="82">
        <v>117.86</v>
      </c>
      <c r="N17" s="80">
        <v>0.64</v>
      </c>
      <c r="O17" s="119">
        <v>11.38</v>
      </c>
    </row>
    <row r="18" spans="1:15" ht="15.75" thickBot="1" x14ac:dyDescent="0.3">
      <c r="A18" s="9" t="s">
        <v>66</v>
      </c>
      <c r="B18" s="112" t="s">
        <v>14</v>
      </c>
      <c r="C18" s="80">
        <v>30</v>
      </c>
      <c r="D18" s="80">
        <v>3.16</v>
      </c>
      <c r="E18" s="80">
        <v>0.4</v>
      </c>
      <c r="F18" s="103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 t="s">
        <v>66</v>
      </c>
      <c r="B19" s="112" t="s">
        <v>89</v>
      </c>
      <c r="C19" s="80">
        <v>30</v>
      </c>
      <c r="D19" s="80">
        <v>1.7</v>
      </c>
      <c r="E19" s="81">
        <v>2.2599999999999998</v>
      </c>
      <c r="F19" s="98">
        <v>13.94</v>
      </c>
      <c r="G19" s="82">
        <v>82.9</v>
      </c>
      <c r="H19" s="82">
        <v>0.02</v>
      </c>
      <c r="I19" s="82"/>
      <c r="J19" s="82">
        <v>13</v>
      </c>
      <c r="K19" s="82">
        <v>3</v>
      </c>
      <c r="L19" s="82">
        <v>8.1999999999999993</v>
      </c>
      <c r="M19" s="82">
        <v>17.399999999999999</v>
      </c>
      <c r="N19" s="80">
        <v>0.2</v>
      </c>
      <c r="O19" s="119">
        <v>26.4</v>
      </c>
    </row>
    <row r="20" spans="1:15" ht="15.75" thickBot="1" x14ac:dyDescent="0.3">
      <c r="A20" s="9" t="s">
        <v>66</v>
      </c>
      <c r="B20" s="112" t="s">
        <v>91</v>
      </c>
      <c r="C20" s="80">
        <v>40</v>
      </c>
      <c r="D20" s="80">
        <v>7.5</v>
      </c>
      <c r="E20" s="81">
        <v>4</v>
      </c>
      <c r="F20" s="98">
        <v>5.75</v>
      </c>
      <c r="G20" s="82">
        <v>89</v>
      </c>
      <c r="H20" s="82">
        <v>0.02</v>
      </c>
      <c r="I20" s="82">
        <v>0.25</v>
      </c>
      <c r="J20" s="82">
        <v>20</v>
      </c>
      <c r="K20" s="82">
        <v>10.5</v>
      </c>
      <c r="L20" s="82">
        <v>74</v>
      </c>
      <c r="M20" s="82">
        <v>99</v>
      </c>
      <c r="N20" s="80">
        <v>0.2</v>
      </c>
      <c r="O20" s="123">
        <v>26</v>
      </c>
    </row>
    <row r="21" spans="1:15" ht="16.5" thickBot="1" x14ac:dyDescent="0.3">
      <c r="A21" s="9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19"/>
    </row>
    <row r="22" spans="1:15" ht="16.5" thickBot="1" x14ac:dyDescent="0.3">
      <c r="A22" s="4"/>
      <c r="B22" s="10" t="s">
        <v>15</v>
      </c>
      <c r="C22" s="6"/>
      <c r="D22" s="3">
        <f>D14+D15+D16+D17+D18+D19+D20</f>
        <v>36.71</v>
      </c>
      <c r="E22" s="3">
        <f t="shared" ref="E22:N22" si="1">E14+E15+E16+E17+E18+E19+E20</f>
        <v>37.619999999999997</v>
      </c>
      <c r="F22" s="3">
        <f t="shared" si="1"/>
        <v>153.02000000000001</v>
      </c>
      <c r="G22" s="3">
        <f t="shared" si="1"/>
        <v>957.08999999999992</v>
      </c>
      <c r="H22" s="3">
        <f t="shared" si="1"/>
        <v>0.37000000000000005</v>
      </c>
      <c r="I22" s="3">
        <f t="shared" si="1"/>
        <v>19.309999999999999</v>
      </c>
      <c r="J22" s="3">
        <f t="shared" si="1"/>
        <v>80.16</v>
      </c>
      <c r="K22" s="3">
        <f t="shared" si="1"/>
        <v>87.4</v>
      </c>
      <c r="L22" s="3">
        <f t="shared" si="1"/>
        <v>302.70999999999998</v>
      </c>
      <c r="M22" s="3">
        <f t="shared" si="1"/>
        <v>399.58</v>
      </c>
      <c r="N22" s="3">
        <f t="shared" si="1"/>
        <v>5.79</v>
      </c>
      <c r="O22" s="124">
        <f>O20+O19+O18+O17+O16+O15+O14</f>
        <v>107</v>
      </c>
    </row>
    <row r="23" spans="1:15" ht="16.5" thickBot="1" x14ac:dyDescent="0.3">
      <c r="A23" s="4"/>
      <c r="B23" s="13" t="s">
        <v>18</v>
      </c>
      <c r="C23" s="6"/>
      <c r="D23" s="3">
        <f t="shared" ref="D23:N23" si="2">D22+D12</f>
        <v>48.8</v>
      </c>
      <c r="E23" s="3">
        <f t="shared" si="2"/>
        <v>58.93</v>
      </c>
      <c r="F23" s="3">
        <f t="shared" si="2"/>
        <v>253.58</v>
      </c>
      <c r="G23" s="3">
        <f t="shared" si="2"/>
        <v>1581.23</v>
      </c>
      <c r="H23" s="3">
        <f t="shared" si="2"/>
        <v>0.54</v>
      </c>
      <c r="I23" s="3">
        <f t="shared" si="2"/>
        <v>35.54</v>
      </c>
      <c r="J23" s="3">
        <f t="shared" si="2"/>
        <v>187.95999999999998</v>
      </c>
      <c r="K23" s="3">
        <f t="shared" si="2"/>
        <v>165.29000000000002</v>
      </c>
      <c r="L23" s="3">
        <f t="shared" si="2"/>
        <v>490.78</v>
      </c>
      <c r="M23" s="3">
        <f t="shared" si="2"/>
        <v>650.85</v>
      </c>
      <c r="N23" s="3">
        <f t="shared" si="2"/>
        <v>12.46</v>
      </c>
      <c r="O23" s="124">
        <f>O22+O12</f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2"/>
  <sheetViews>
    <sheetView topLeftCell="A2" zoomScale="90" zoomScaleNormal="90" workbookViewId="0">
      <selection activeCell="Q18" sqref="Q18"/>
    </sheetView>
  </sheetViews>
  <sheetFormatPr defaultRowHeight="15" x14ac:dyDescent="0.25"/>
  <cols>
    <col min="2" max="2" width="31.85546875" customWidth="1"/>
    <col min="3" max="3" width="12.85546875" customWidth="1"/>
    <col min="6" max="6" width="14" customWidth="1"/>
    <col min="7" max="7" width="17.8554687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26</v>
      </c>
    </row>
    <row r="3" spans="1:15" ht="32.25" customHeight="1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181</v>
      </c>
      <c r="B6" s="93" t="s">
        <v>99</v>
      </c>
      <c r="C6" s="78">
        <v>250</v>
      </c>
      <c r="D6" s="78">
        <v>6.02</v>
      </c>
      <c r="E6" s="78">
        <v>4.05</v>
      </c>
      <c r="F6" s="78">
        <v>33.369999999999997</v>
      </c>
      <c r="G6" s="79">
        <v>194.01</v>
      </c>
      <c r="H6" s="84">
        <v>0.04</v>
      </c>
      <c r="I6" s="84">
        <v>0.36</v>
      </c>
      <c r="J6" s="84">
        <v>32.700000000000003</v>
      </c>
      <c r="K6" s="84">
        <v>17.059999999999999</v>
      </c>
      <c r="L6" s="84">
        <v>132.63999999999999</v>
      </c>
      <c r="M6" s="84">
        <v>109.74</v>
      </c>
      <c r="N6" s="84">
        <v>0.26</v>
      </c>
      <c r="O6" s="119">
        <v>20.02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88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71</v>
      </c>
      <c r="C10" s="80">
        <v>100</v>
      </c>
      <c r="D10" s="80">
        <v>5.13</v>
      </c>
      <c r="E10" s="80">
        <v>1.88</v>
      </c>
      <c r="F10" s="80">
        <v>7.38</v>
      </c>
      <c r="G10" s="81">
        <v>66.88</v>
      </c>
      <c r="H10" s="24">
        <v>0.04</v>
      </c>
      <c r="I10" s="24">
        <v>0.75</v>
      </c>
      <c r="J10" s="24">
        <v>12.5</v>
      </c>
      <c r="K10" s="24">
        <v>18.75</v>
      </c>
      <c r="L10" s="24">
        <v>155</v>
      </c>
      <c r="M10" s="24">
        <v>118.75</v>
      </c>
      <c r="N10" s="24">
        <v>0.13</v>
      </c>
      <c r="O10" s="123">
        <v>29</v>
      </c>
    </row>
    <row r="11" spans="1:15" ht="15.75" thickBot="1" x14ac:dyDescent="0.3">
      <c r="A11" s="9" t="s">
        <v>66</v>
      </c>
      <c r="B11" s="94" t="s">
        <v>89</v>
      </c>
      <c r="C11" s="80">
        <v>20</v>
      </c>
      <c r="D11" s="80">
        <v>1.7</v>
      </c>
      <c r="E11" s="80">
        <v>2.2599999999999998</v>
      </c>
      <c r="F11" s="80">
        <v>13.94</v>
      </c>
      <c r="G11" s="82">
        <v>82.9</v>
      </c>
      <c r="H11" s="82">
        <v>0.02</v>
      </c>
      <c r="I11" s="91"/>
      <c r="J11" s="82">
        <v>13</v>
      </c>
      <c r="K11" s="82">
        <v>3</v>
      </c>
      <c r="L11" s="82">
        <v>8.1999999999999993</v>
      </c>
      <c r="M11" s="82">
        <v>17.399999999999999</v>
      </c>
      <c r="N11" s="80">
        <v>0.2</v>
      </c>
      <c r="O11" s="119">
        <v>10.64</v>
      </c>
    </row>
    <row r="12" spans="1:15" ht="16.5" thickBot="1" x14ac:dyDescent="0.3">
      <c r="A12" s="9"/>
      <c r="B12" s="10" t="s">
        <v>15</v>
      </c>
      <c r="C12" s="6"/>
      <c r="D12" s="11">
        <f>SUM(D6:D11)</f>
        <v>16.639999999999997</v>
      </c>
      <c r="E12" s="11">
        <f t="shared" ref="E12:N12" si="0">SUM(E6:E11)</f>
        <v>15.790000000000001</v>
      </c>
      <c r="F12" s="11">
        <f t="shared" si="0"/>
        <v>83.61</v>
      </c>
      <c r="G12" s="11">
        <f t="shared" si="0"/>
        <v>543.03</v>
      </c>
      <c r="H12" s="11">
        <f t="shared" si="0"/>
        <v>0.13999999999999999</v>
      </c>
      <c r="I12" s="11">
        <f t="shared" si="0"/>
        <v>1.38</v>
      </c>
      <c r="J12" s="11">
        <f t="shared" si="0"/>
        <v>98.2</v>
      </c>
      <c r="K12" s="11">
        <f t="shared" si="0"/>
        <v>63.739999999999995</v>
      </c>
      <c r="L12" s="11">
        <f t="shared" si="0"/>
        <v>321.03999999999996</v>
      </c>
      <c r="M12" s="11">
        <f t="shared" si="0"/>
        <v>305.82</v>
      </c>
      <c r="N12" s="11">
        <f t="shared" si="0"/>
        <v>3.1599999999999997</v>
      </c>
      <c r="O12" s="124">
        <f>O11+O10+O9+O8+O7+O6</f>
        <v>73</v>
      </c>
    </row>
    <row r="13" spans="1:15" ht="16.5" thickBot="1" x14ac:dyDescent="0.3">
      <c r="A13" s="9"/>
      <c r="B13" s="12" t="s">
        <v>19</v>
      </c>
      <c r="C13" s="6"/>
      <c r="D13" s="3"/>
      <c r="E13" s="3"/>
      <c r="F13" s="3"/>
      <c r="G13" s="2"/>
      <c r="H13" s="25"/>
      <c r="I13" s="25"/>
      <c r="J13" s="25"/>
      <c r="K13" s="25"/>
      <c r="L13" s="25"/>
      <c r="M13" s="25"/>
      <c r="N13" s="26"/>
      <c r="O13" s="119"/>
    </row>
    <row r="14" spans="1:15" ht="15.75" thickBot="1" x14ac:dyDescent="0.3">
      <c r="A14" s="9">
        <v>59</v>
      </c>
      <c r="B14" s="91" t="s">
        <v>100</v>
      </c>
      <c r="C14" s="102">
        <v>100</v>
      </c>
      <c r="D14" s="82">
        <v>0.86</v>
      </c>
      <c r="E14" s="102">
        <v>5.22</v>
      </c>
      <c r="F14" s="82">
        <v>7.87</v>
      </c>
      <c r="G14" s="102">
        <v>104.3</v>
      </c>
      <c r="H14" s="82">
        <v>0.05</v>
      </c>
      <c r="I14" s="82">
        <v>6.95</v>
      </c>
      <c r="J14" s="82"/>
      <c r="K14" s="82">
        <v>24</v>
      </c>
      <c r="L14" s="82">
        <v>21.19</v>
      </c>
      <c r="M14" s="82">
        <v>33.979999999999997</v>
      </c>
      <c r="N14" s="80">
        <v>1.32</v>
      </c>
      <c r="O14" s="119">
        <v>10.19</v>
      </c>
    </row>
    <row r="15" spans="1:15" ht="15.75" thickBot="1" x14ac:dyDescent="0.3">
      <c r="A15" s="9">
        <v>312</v>
      </c>
      <c r="B15" s="113" t="s">
        <v>101</v>
      </c>
      <c r="C15" s="98">
        <v>200</v>
      </c>
      <c r="D15" s="81">
        <v>4.0999999999999996</v>
      </c>
      <c r="E15" s="98">
        <v>3.1</v>
      </c>
      <c r="F15" s="81">
        <v>25.5</v>
      </c>
      <c r="G15" s="98">
        <v>146.30000000000001</v>
      </c>
      <c r="H15" s="82">
        <v>1.54</v>
      </c>
      <c r="I15" s="82">
        <v>5</v>
      </c>
      <c r="J15" s="82">
        <v>44.2</v>
      </c>
      <c r="K15" s="82">
        <v>35.6</v>
      </c>
      <c r="L15" s="82">
        <v>51</v>
      </c>
      <c r="M15" s="82">
        <v>102.6</v>
      </c>
      <c r="N15" s="80">
        <v>1.1399999999999999</v>
      </c>
      <c r="O15" s="119">
        <v>15.77</v>
      </c>
    </row>
    <row r="16" spans="1:15" ht="15.75" thickBot="1" x14ac:dyDescent="0.3">
      <c r="A16" s="9">
        <v>230</v>
      </c>
      <c r="B16" s="113" t="s">
        <v>102</v>
      </c>
      <c r="C16" s="98">
        <v>120</v>
      </c>
      <c r="D16" s="81">
        <v>16.670000000000002</v>
      </c>
      <c r="E16" s="98">
        <v>16.14</v>
      </c>
      <c r="F16" s="81">
        <v>4.8</v>
      </c>
      <c r="G16" s="98">
        <v>235.63</v>
      </c>
      <c r="H16" s="82">
        <v>0.13</v>
      </c>
      <c r="I16" s="82">
        <v>1.7</v>
      </c>
      <c r="J16" s="82">
        <v>53.45</v>
      </c>
      <c r="K16" s="82">
        <v>46.48</v>
      </c>
      <c r="L16" s="82">
        <v>46.82</v>
      </c>
      <c r="M16" s="82">
        <v>206.28</v>
      </c>
      <c r="N16" s="80">
        <v>0.9</v>
      </c>
      <c r="O16" s="119">
        <v>46.55</v>
      </c>
    </row>
    <row r="17" spans="1:15" ht="15.75" thickBot="1" x14ac:dyDescent="0.3">
      <c r="A17" s="9">
        <v>348</v>
      </c>
      <c r="B17" s="94" t="s">
        <v>103</v>
      </c>
      <c r="C17" s="86">
        <v>200</v>
      </c>
      <c r="D17" s="80">
        <v>0.78</v>
      </c>
      <c r="E17" s="80">
        <v>0.05</v>
      </c>
      <c r="F17" s="80">
        <v>27.63</v>
      </c>
      <c r="G17" s="82">
        <v>114.8</v>
      </c>
      <c r="H17" s="82">
        <v>0.02</v>
      </c>
      <c r="I17" s="82">
        <v>0.6</v>
      </c>
      <c r="J17" s="82"/>
      <c r="K17" s="82">
        <v>17.559999999999999</v>
      </c>
      <c r="L17" s="82">
        <v>32.32</v>
      </c>
      <c r="M17" s="82">
        <v>21.9</v>
      </c>
      <c r="N17" s="80">
        <v>0.48</v>
      </c>
      <c r="O17" s="119">
        <v>11.76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10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>
        <v>338</v>
      </c>
      <c r="B19" s="94" t="s">
        <v>78</v>
      </c>
      <c r="C19" s="80">
        <v>250</v>
      </c>
      <c r="D19" s="80">
        <v>3.75</v>
      </c>
      <c r="E19" s="80">
        <v>1.25</v>
      </c>
      <c r="F19" s="81">
        <v>52.5</v>
      </c>
      <c r="G19" s="98">
        <v>240</v>
      </c>
      <c r="H19" s="78">
        <v>0.1</v>
      </c>
      <c r="I19" s="24">
        <v>25</v>
      </c>
      <c r="J19" s="24"/>
      <c r="K19" s="24">
        <v>105</v>
      </c>
      <c r="L19" s="24">
        <v>20</v>
      </c>
      <c r="M19" s="24">
        <v>70</v>
      </c>
      <c r="N19" s="24">
        <v>1.5</v>
      </c>
      <c r="O19" s="119">
        <v>20.73</v>
      </c>
    </row>
    <row r="20" spans="1:15" ht="16.5" thickBot="1" x14ac:dyDescent="0.3">
      <c r="A20" s="9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19"/>
    </row>
    <row r="21" spans="1:15" ht="16.5" thickBot="1" x14ac:dyDescent="0.3">
      <c r="A21" s="9"/>
      <c r="B21" s="10" t="s">
        <v>15</v>
      </c>
      <c r="C21" s="12"/>
      <c r="D21" s="3">
        <f t="shared" ref="D21:N21" si="1">D14+D15+D16+D17+D18+D19</f>
        <v>29.320000000000004</v>
      </c>
      <c r="E21" s="3">
        <f t="shared" si="1"/>
        <v>26.16</v>
      </c>
      <c r="F21" s="3">
        <f t="shared" si="1"/>
        <v>137.62</v>
      </c>
      <c r="G21" s="3">
        <f t="shared" si="1"/>
        <v>934.55</v>
      </c>
      <c r="H21" s="3">
        <f t="shared" si="1"/>
        <v>1.8800000000000003</v>
      </c>
      <c r="I21" s="3">
        <f t="shared" si="1"/>
        <v>39.25</v>
      </c>
      <c r="J21" s="3">
        <f t="shared" si="1"/>
        <v>97.65</v>
      </c>
      <c r="K21" s="3">
        <f t="shared" si="1"/>
        <v>241.84</v>
      </c>
      <c r="L21" s="3">
        <f t="shared" si="1"/>
        <v>180.52999999999997</v>
      </c>
      <c r="M21" s="3">
        <f t="shared" si="1"/>
        <v>469.56</v>
      </c>
      <c r="N21" s="3">
        <f t="shared" si="1"/>
        <v>5.78</v>
      </c>
      <c r="O21" s="124">
        <f>O19+O18+O17+O16+O15+O14</f>
        <v>106.99999999999999</v>
      </c>
    </row>
    <row r="22" spans="1:15" ht="16.5" thickBot="1" x14ac:dyDescent="0.3">
      <c r="A22" s="9"/>
      <c r="B22" s="13" t="s">
        <v>18</v>
      </c>
      <c r="C22" s="12"/>
      <c r="D22" s="3">
        <f t="shared" ref="D22:N22" si="2">D21+D12</f>
        <v>45.96</v>
      </c>
      <c r="E22" s="3">
        <f t="shared" si="2"/>
        <v>41.95</v>
      </c>
      <c r="F22" s="3">
        <f t="shared" si="2"/>
        <v>221.23000000000002</v>
      </c>
      <c r="G22" s="3">
        <f t="shared" si="2"/>
        <v>1477.58</v>
      </c>
      <c r="H22" s="3">
        <f t="shared" si="2"/>
        <v>2.0200000000000005</v>
      </c>
      <c r="I22" s="3">
        <f t="shared" si="2"/>
        <v>40.630000000000003</v>
      </c>
      <c r="J22" s="3">
        <f t="shared" si="2"/>
        <v>195.85000000000002</v>
      </c>
      <c r="K22" s="3">
        <f t="shared" si="2"/>
        <v>305.58</v>
      </c>
      <c r="L22" s="3">
        <f t="shared" si="2"/>
        <v>501.56999999999994</v>
      </c>
      <c r="M22" s="3">
        <f t="shared" si="2"/>
        <v>775.38</v>
      </c>
      <c r="N22" s="3">
        <f t="shared" si="2"/>
        <v>8.94</v>
      </c>
      <c r="O22" s="124">
        <f>O21+O12</f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8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2"/>
  <sheetViews>
    <sheetView topLeftCell="A2" zoomScale="90" zoomScaleNormal="90" workbookViewId="0">
      <selection activeCell="C6" sqref="C6"/>
    </sheetView>
  </sheetViews>
  <sheetFormatPr defaultRowHeight="15" x14ac:dyDescent="0.25"/>
  <cols>
    <col min="2" max="2" width="30.7109375" customWidth="1"/>
    <col min="3" max="3" width="13.5703125" customWidth="1"/>
    <col min="4" max="4" width="10.28515625" customWidth="1"/>
    <col min="6" max="6" width="13.42578125" customWidth="1"/>
    <col min="7" max="7" width="18.8554687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81</v>
      </c>
    </row>
    <row r="3" spans="1:15" ht="27.75" customHeight="1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customHeight="1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18" t="s">
        <v>12</v>
      </c>
      <c r="O4" s="117"/>
    </row>
    <row r="5" spans="1:15" ht="16.5" thickBot="1" x14ac:dyDescent="0.3">
      <c r="A5" s="7"/>
      <c r="B5" s="8" t="s">
        <v>13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17"/>
    </row>
    <row r="6" spans="1:15" ht="15.75" thickBot="1" x14ac:dyDescent="0.3">
      <c r="A6" s="9">
        <v>182</v>
      </c>
      <c r="B6" s="93" t="s">
        <v>87</v>
      </c>
      <c r="C6" s="78">
        <v>250</v>
      </c>
      <c r="D6" s="78">
        <v>5.6</v>
      </c>
      <c r="E6" s="78">
        <v>6.8</v>
      </c>
      <c r="F6" s="78">
        <v>33.6</v>
      </c>
      <c r="G6" s="79">
        <v>218</v>
      </c>
      <c r="H6" s="96">
        <v>0.16</v>
      </c>
      <c r="I6" s="96"/>
      <c r="J6" s="79"/>
      <c r="K6" s="96">
        <v>42</v>
      </c>
      <c r="L6" s="79">
        <v>28</v>
      </c>
      <c r="M6" s="96">
        <v>112</v>
      </c>
      <c r="N6" s="78">
        <v>1.4</v>
      </c>
      <c r="O6" s="119">
        <v>21.46</v>
      </c>
    </row>
    <row r="7" spans="1:15" ht="15.75" thickBot="1" x14ac:dyDescent="0.3">
      <c r="A7" s="9">
        <v>379</v>
      </c>
      <c r="B7" s="94" t="s">
        <v>88</v>
      </c>
      <c r="C7" s="86">
        <v>200</v>
      </c>
      <c r="D7" s="80">
        <v>3.6</v>
      </c>
      <c r="E7" s="80">
        <v>2.67</v>
      </c>
      <c r="F7" s="97">
        <v>29.2</v>
      </c>
      <c r="G7" s="98">
        <v>155.19999999999999</v>
      </c>
      <c r="H7" s="98">
        <v>0.03</v>
      </c>
      <c r="I7" s="98">
        <v>1.47</v>
      </c>
      <c r="J7" s="89"/>
      <c r="K7" s="98">
        <v>29.33</v>
      </c>
      <c r="L7" s="89">
        <v>158.66999999999999</v>
      </c>
      <c r="M7" s="98">
        <v>132</v>
      </c>
      <c r="N7" s="80">
        <v>2.4</v>
      </c>
      <c r="O7" s="119">
        <v>17.28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3">
        <v>2</v>
      </c>
    </row>
    <row r="10" spans="1:15" ht="15.75" thickBot="1" x14ac:dyDescent="0.3">
      <c r="A10" s="9">
        <v>338</v>
      </c>
      <c r="B10" s="94" t="s">
        <v>89</v>
      </c>
      <c r="C10" s="80">
        <v>30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91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19">
        <v>23.37</v>
      </c>
    </row>
    <row r="11" spans="1:15" ht="15.75" thickBot="1" x14ac:dyDescent="0.3">
      <c r="A11" s="9"/>
      <c r="B11" s="80"/>
      <c r="C11" s="80"/>
      <c r="D11" s="80"/>
      <c r="E11" s="80"/>
      <c r="F11" s="80"/>
      <c r="G11" s="82"/>
      <c r="H11" s="82"/>
      <c r="I11" s="82"/>
      <c r="J11" s="82"/>
      <c r="K11" s="82"/>
      <c r="L11" s="82"/>
      <c r="M11" s="82"/>
      <c r="N11" s="80"/>
      <c r="O11" s="119"/>
    </row>
    <row r="12" spans="1:15" ht="16.5" thickBot="1" x14ac:dyDescent="0.3">
      <c r="A12" s="9"/>
      <c r="B12" s="10" t="s">
        <v>15</v>
      </c>
      <c r="C12" s="6"/>
      <c r="D12" s="11">
        <f t="shared" ref="D12:N12" si="0">SUM(D6:D11)</f>
        <v>14.159999999999998</v>
      </c>
      <c r="E12" s="11">
        <f t="shared" si="0"/>
        <v>19.329999999999998</v>
      </c>
      <c r="F12" s="11">
        <f t="shared" si="0"/>
        <v>96.19</v>
      </c>
      <c r="G12" s="11">
        <f t="shared" si="0"/>
        <v>615.33999999999992</v>
      </c>
      <c r="H12" s="11">
        <f t="shared" si="0"/>
        <v>0.25</v>
      </c>
      <c r="I12" s="11">
        <f t="shared" si="0"/>
        <v>1.47</v>
      </c>
      <c r="J12" s="11">
        <f t="shared" si="0"/>
        <v>53</v>
      </c>
      <c r="K12" s="11">
        <f t="shared" si="0"/>
        <v>87.53</v>
      </c>
      <c r="L12" s="11">
        <f t="shared" si="0"/>
        <v>206.46999999999997</v>
      </c>
      <c r="M12" s="11">
        <f t="shared" si="0"/>
        <v>299.2</v>
      </c>
      <c r="N12" s="11">
        <f t="shared" si="0"/>
        <v>4.4400000000000004</v>
      </c>
      <c r="O12" s="120">
        <f>O10+O9+O8+O7+O6</f>
        <v>73.010000000000005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5"/>
      <c r="H13" s="5"/>
      <c r="I13" s="5"/>
      <c r="J13" s="5"/>
      <c r="K13" s="5"/>
      <c r="L13" s="5"/>
      <c r="M13" s="5"/>
      <c r="N13" s="6"/>
      <c r="O13" s="119"/>
    </row>
    <row r="14" spans="1:15" ht="26.25" thickBot="1" x14ac:dyDescent="0.3">
      <c r="A14" s="90">
        <v>45</v>
      </c>
      <c r="B14" s="95" t="s">
        <v>67</v>
      </c>
      <c r="C14" s="79">
        <v>100</v>
      </c>
      <c r="D14" s="79">
        <v>1.33</v>
      </c>
      <c r="E14" s="79">
        <v>6.08</v>
      </c>
      <c r="F14" s="79">
        <v>8.52</v>
      </c>
      <c r="G14" s="79">
        <v>94.12</v>
      </c>
      <c r="H14" s="79">
        <v>0.02</v>
      </c>
      <c r="I14" s="79">
        <v>24.43</v>
      </c>
      <c r="J14" s="79"/>
      <c r="K14" s="79">
        <v>16</v>
      </c>
      <c r="L14" s="79">
        <v>43</v>
      </c>
      <c r="M14" s="79">
        <v>28.32</v>
      </c>
      <c r="N14" s="78">
        <v>0.52</v>
      </c>
      <c r="O14" s="119">
        <v>5.53</v>
      </c>
    </row>
    <row r="15" spans="1:15" ht="15.75" thickBot="1" x14ac:dyDescent="0.3">
      <c r="A15" s="9">
        <v>302</v>
      </c>
      <c r="B15" s="93" t="s">
        <v>68</v>
      </c>
      <c r="C15" s="78">
        <v>200</v>
      </c>
      <c r="D15" s="78">
        <v>11.87</v>
      </c>
      <c r="E15" s="78">
        <v>5.47</v>
      </c>
      <c r="F15" s="78">
        <v>53.12</v>
      </c>
      <c r="G15" s="79">
        <v>309.14999999999998</v>
      </c>
      <c r="H15" s="79">
        <v>0.27</v>
      </c>
      <c r="I15" s="79"/>
      <c r="J15" s="79"/>
      <c r="K15" s="79" t="s">
        <v>107</v>
      </c>
      <c r="L15" s="79">
        <v>19.47</v>
      </c>
      <c r="M15" s="79">
        <v>280</v>
      </c>
      <c r="N15" s="78">
        <v>6.68</v>
      </c>
      <c r="O15" s="119">
        <v>9.11</v>
      </c>
    </row>
    <row r="16" spans="1:15" ht="15.75" thickBot="1" x14ac:dyDescent="0.3">
      <c r="A16" s="9">
        <v>243</v>
      </c>
      <c r="B16" s="94" t="s">
        <v>90</v>
      </c>
      <c r="C16" s="80">
        <v>90</v>
      </c>
      <c r="D16" s="80">
        <v>21.32</v>
      </c>
      <c r="E16" s="80">
        <v>9.93</v>
      </c>
      <c r="F16" s="80">
        <v>0.87</v>
      </c>
      <c r="G16" s="81">
        <v>178.13</v>
      </c>
      <c r="H16" s="99">
        <v>0.08</v>
      </c>
      <c r="I16" s="99">
        <v>1</v>
      </c>
      <c r="J16" s="24">
        <v>20</v>
      </c>
      <c r="K16" s="99">
        <v>26.88</v>
      </c>
      <c r="L16" s="24">
        <v>14.74</v>
      </c>
      <c r="M16" s="99">
        <v>219.3</v>
      </c>
      <c r="N16" s="24">
        <v>3.34</v>
      </c>
      <c r="O16" s="119">
        <v>41.01</v>
      </c>
    </row>
    <row r="17" spans="1:15" ht="15.75" thickBot="1" x14ac:dyDescent="0.3">
      <c r="A17" s="9">
        <v>382</v>
      </c>
      <c r="B17" s="94" t="s">
        <v>17</v>
      </c>
      <c r="C17" s="86">
        <v>200</v>
      </c>
      <c r="D17" s="80">
        <v>0.53</v>
      </c>
      <c r="E17" s="80"/>
      <c r="F17" s="87">
        <v>9.4700000000000006</v>
      </c>
      <c r="G17" s="100">
        <v>40</v>
      </c>
      <c r="H17" s="98"/>
      <c r="I17" s="98">
        <v>0.27</v>
      </c>
      <c r="J17" s="89"/>
      <c r="K17" s="98">
        <v>11.73</v>
      </c>
      <c r="L17" s="89">
        <v>13.6</v>
      </c>
      <c r="M17" s="98">
        <v>22.13</v>
      </c>
      <c r="N17" s="80">
        <v>2.13</v>
      </c>
      <c r="O17" s="119">
        <v>2.44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 t="s">
        <v>66</v>
      </c>
      <c r="B19" s="94" t="s">
        <v>91</v>
      </c>
      <c r="C19" s="80">
        <v>40</v>
      </c>
      <c r="D19" s="80">
        <v>7.5</v>
      </c>
      <c r="E19" s="80">
        <v>4</v>
      </c>
      <c r="F19" s="80">
        <v>5.75</v>
      </c>
      <c r="G19" s="82">
        <v>89</v>
      </c>
      <c r="H19" s="82">
        <v>0.02</v>
      </c>
      <c r="I19" s="82">
        <v>0.25</v>
      </c>
      <c r="J19" s="82">
        <v>20</v>
      </c>
      <c r="K19" s="82">
        <v>10.5</v>
      </c>
      <c r="L19" s="82">
        <v>74</v>
      </c>
      <c r="M19" s="82">
        <v>99</v>
      </c>
      <c r="N19" s="80">
        <v>0.2</v>
      </c>
      <c r="O19" s="123">
        <v>26</v>
      </c>
    </row>
    <row r="20" spans="1:15" ht="15.75" thickBot="1" x14ac:dyDescent="0.3">
      <c r="A20" s="9">
        <v>338</v>
      </c>
      <c r="B20" s="94" t="s">
        <v>78</v>
      </c>
      <c r="C20" s="80">
        <v>180</v>
      </c>
      <c r="D20" s="80">
        <v>2.2999999999999998</v>
      </c>
      <c r="E20" s="80">
        <v>0.5</v>
      </c>
      <c r="F20" s="80">
        <v>20.83</v>
      </c>
      <c r="G20" s="82">
        <v>97.2</v>
      </c>
      <c r="H20" s="82">
        <v>0.1</v>
      </c>
      <c r="I20" s="82">
        <v>154.30000000000001</v>
      </c>
      <c r="J20" s="82"/>
      <c r="K20" s="82">
        <v>33.43</v>
      </c>
      <c r="L20" s="82">
        <v>87.43</v>
      </c>
      <c r="M20" s="82">
        <v>59.14</v>
      </c>
      <c r="N20" s="80">
        <v>0.77</v>
      </c>
      <c r="O20" s="123">
        <v>20.91</v>
      </c>
    </row>
    <row r="21" spans="1:15" ht="15.75" thickBot="1" x14ac:dyDescent="0.3">
      <c r="A21" s="9"/>
      <c r="B21" s="92" t="s">
        <v>15</v>
      </c>
      <c r="C21" s="80"/>
      <c r="D21" s="11">
        <f t="shared" ref="D21:N21" si="1">SUM(D14:D20)</f>
        <v>48.009999999999991</v>
      </c>
      <c r="E21" s="11">
        <f t="shared" si="1"/>
        <v>26.38</v>
      </c>
      <c r="F21" s="11">
        <f t="shared" si="1"/>
        <v>117.88000000000001</v>
      </c>
      <c r="G21" s="11">
        <f t="shared" si="1"/>
        <v>901.12</v>
      </c>
      <c r="H21" s="11">
        <f t="shared" si="1"/>
        <v>0.53</v>
      </c>
      <c r="I21" s="11">
        <f t="shared" si="1"/>
        <v>180.25</v>
      </c>
      <c r="J21" s="11">
        <f t="shared" si="1"/>
        <v>40</v>
      </c>
      <c r="K21" s="11">
        <f t="shared" si="1"/>
        <v>111.74000000000001</v>
      </c>
      <c r="L21" s="11">
        <f t="shared" si="1"/>
        <v>261.44</v>
      </c>
      <c r="M21" s="11">
        <f t="shared" si="1"/>
        <v>742.68999999999994</v>
      </c>
      <c r="N21" s="11">
        <f t="shared" si="1"/>
        <v>14.079999999999997</v>
      </c>
      <c r="O21" s="124">
        <f>O20+O19+O18+O17+O16+O15+O14</f>
        <v>106.99999999999999</v>
      </c>
    </row>
    <row r="22" spans="1:15" ht="16.5" thickBot="1" x14ac:dyDescent="0.3">
      <c r="A22" s="9"/>
      <c r="B22" s="13" t="s">
        <v>18</v>
      </c>
      <c r="C22" s="12"/>
      <c r="D22" s="3">
        <f t="shared" ref="D22:N22" si="2">D12+D21</f>
        <v>62.169999999999987</v>
      </c>
      <c r="E22" s="3">
        <f t="shared" si="2"/>
        <v>45.709999999999994</v>
      </c>
      <c r="F22" s="3">
        <f t="shared" si="2"/>
        <v>214.07</v>
      </c>
      <c r="G22" s="3">
        <f t="shared" si="2"/>
        <v>1516.46</v>
      </c>
      <c r="H22" s="3">
        <f t="shared" si="2"/>
        <v>0.78</v>
      </c>
      <c r="I22" s="3">
        <f t="shared" si="2"/>
        <v>181.72</v>
      </c>
      <c r="J22" s="3">
        <f t="shared" si="2"/>
        <v>93</v>
      </c>
      <c r="K22" s="3">
        <f t="shared" si="2"/>
        <v>199.27</v>
      </c>
      <c r="L22" s="3">
        <f t="shared" si="2"/>
        <v>467.90999999999997</v>
      </c>
      <c r="M22" s="3">
        <f t="shared" si="2"/>
        <v>1041.8899999999999</v>
      </c>
      <c r="N22" s="3">
        <f t="shared" si="2"/>
        <v>18.519999999999996</v>
      </c>
      <c r="O22" s="124">
        <f>O21+O12</f>
        <v>180.01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2"/>
  <sheetViews>
    <sheetView tabSelected="1" zoomScale="90" zoomScaleNormal="90" workbookViewId="0">
      <selection activeCell="F10" sqref="F10:F11"/>
    </sheetView>
  </sheetViews>
  <sheetFormatPr defaultRowHeight="15" x14ac:dyDescent="0.25"/>
  <cols>
    <col min="2" max="2" width="30.28515625" customWidth="1"/>
    <col min="3" max="3" width="12.140625" customWidth="1"/>
    <col min="6" max="6" width="12.42578125" customWidth="1"/>
    <col min="7" max="7" width="17.570312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79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17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22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120</v>
      </c>
      <c r="B6" s="93" t="s">
        <v>92</v>
      </c>
      <c r="C6" s="78">
        <v>250</v>
      </c>
      <c r="D6" s="78">
        <v>6.02</v>
      </c>
      <c r="E6" s="78">
        <v>4.05</v>
      </c>
      <c r="F6" s="78">
        <v>33.369999999999997</v>
      </c>
      <c r="G6" s="79">
        <v>194.01</v>
      </c>
      <c r="H6" s="96">
        <v>0.04</v>
      </c>
      <c r="I6" s="79">
        <v>0.36</v>
      </c>
      <c r="J6" s="101">
        <v>32.700000000000003</v>
      </c>
      <c r="K6" s="84">
        <v>17.059999999999999</v>
      </c>
      <c r="L6" s="84">
        <v>132.63999999999999</v>
      </c>
      <c r="M6" s="84">
        <v>109.74</v>
      </c>
      <c r="N6" s="84">
        <v>0.26</v>
      </c>
      <c r="O6" s="119">
        <v>21.06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98">
        <v>22.13</v>
      </c>
      <c r="N7" s="80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>
        <v>15</v>
      </c>
      <c r="B9" s="94" t="s">
        <v>93</v>
      </c>
      <c r="C9" s="80">
        <v>30</v>
      </c>
      <c r="D9" s="80">
        <v>6.96</v>
      </c>
      <c r="E9" s="80">
        <v>8.85</v>
      </c>
      <c r="F9" s="80"/>
      <c r="G9" s="82">
        <v>107.49</v>
      </c>
      <c r="H9" s="82">
        <v>0.02</v>
      </c>
      <c r="I9" s="82">
        <v>0.21</v>
      </c>
      <c r="J9" s="82">
        <v>78</v>
      </c>
      <c r="K9" s="82">
        <v>10.5</v>
      </c>
      <c r="L9" s="82">
        <v>264</v>
      </c>
      <c r="M9" s="82">
        <v>150</v>
      </c>
      <c r="N9" s="130">
        <v>0.3</v>
      </c>
      <c r="O9" s="123">
        <v>12.6</v>
      </c>
    </row>
    <row r="10" spans="1:15" ht="15.75" thickBot="1" x14ac:dyDescent="0.3">
      <c r="A10" s="9" t="s">
        <v>66</v>
      </c>
      <c r="B10" s="94" t="s">
        <v>14</v>
      </c>
      <c r="C10" s="80">
        <v>30</v>
      </c>
      <c r="D10" s="80">
        <v>3.16</v>
      </c>
      <c r="E10" s="80">
        <v>0.4</v>
      </c>
      <c r="F10" s="80">
        <v>19.32</v>
      </c>
      <c r="G10" s="82">
        <v>93.52</v>
      </c>
      <c r="H10" s="82">
        <v>0.04</v>
      </c>
      <c r="I10" s="82"/>
      <c r="J10" s="82"/>
      <c r="K10" s="82">
        <v>13.2</v>
      </c>
      <c r="L10" s="82">
        <v>9.1999999999999993</v>
      </c>
      <c r="M10" s="82">
        <v>34.799999999999997</v>
      </c>
      <c r="N10" s="80">
        <v>0.44</v>
      </c>
      <c r="O10" s="123">
        <v>2</v>
      </c>
    </row>
    <row r="11" spans="1:15" ht="15.75" thickBot="1" x14ac:dyDescent="0.3">
      <c r="A11" s="9" t="s">
        <v>66</v>
      </c>
      <c r="B11" s="94" t="s">
        <v>91</v>
      </c>
      <c r="C11" s="80">
        <v>40</v>
      </c>
      <c r="D11" s="80">
        <v>7.5</v>
      </c>
      <c r="E11" s="80">
        <v>4</v>
      </c>
      <c r="F11" s="80">
        <v>5.75</v>
      </c>
      <c r="G11" s="81">
        <v>89</v>
      </c>
      <c r="H11" s="24">
        <v>0.02</v>
      </c>
      <c r="I11" s="24">
        <v>0.25</v>
      </c>
      <c r="J11" s="24">
        <v>20</v>
      </c>
      <c r="K11" s="24">
        <v>10.5</v>
      </c>
      <c r="L11" s="24">
        <v>74</v>
      </c>
      <c r="M11" s="24">
        <v>99</v>
      </c>
      <c r="N11" s="24">
        <v>0.2</v>
      </c>
      <c r="O11" s="123">
        <v>26</v>
      </c>
    </row>
    <row r="12" spans="1:15" ht="16.5" thickBot="1" x14ac:dyDescent="0.3">
      <c r="A12" s="9"/>
      <c r="B12" s="10" t="s">
        <v>15</v>
      </c>
      <c r="C12" s="6"/>
      <c r="D12" s="3">
        <f>SUM(D6:D11)</f>
        <v>24.27</v>
      </c>
      <c r="E12" s="3">
        <f t="shared" ref="E12:N12" si="0">SUM(E6:E11)</f>
        <v>24.5</v>
      </c>
      <c r="F12" s="3">
        <f t="shared" si="0"/>
        <v>68.039999999999992</v>
      </c>
      <c r="G12" s="3">
        <f t="shared" si="0"/>
        <v>589.74</v>
      </c>
      <c r="H12" s="3">
        <f t="shared" si="0"/>
        <v>0.12000000000000001</v>
      </c>
      <c r="I12" s="3">
        <f t="shared" si="0"/>
        <v>1.0899999999999999</v>
      </c>
      <c r="J12" s="3">
        <f t="shared" si="0"/>
        <v>170.7</v>
      </c>
      <c r="K12" s="3">
        <f t="shared" si="0"/>
        <v>62.989999999999995</v>
      </c>
      <c r="L12" s="3">
        <f t="shared" si="0"/>
        <v>495.84</v>
      </c>
      <c r="M12" s="3">
        <f t="shared" si="0"/>
        <v>418.67</v>
      </c>
      <c r="N12" s="3">
        <f t="shared" si="0"/>
        <v>3.3299999999999996</v>
      </c>
      <c r="O12" s="124">
        <f>O11+O10+O9+O8+O7+O6</f>
        <v>73</v>
      </c>
    </row>
    <row r="13" spans="1:15" ht="16.5" thickBot="1" x14ac:dyDescent="0.3">
      <c r="A13" s="9"/>
      <c r="B13" s="12" t="s">
        <v>19</v>
      </c>
      <c r="C13" s="6"/>
      <c r="D13" s="6"/>
      <c r="E13" s="6"/>
      <c r="F13" s="6"/>
      <c r="G13" s="5"/>
      <c r="H13" s="5"/>
      <c r="I13" s="5"/>
      <c r="J13" s="5"/>
      <c r="K13" s="5"/>
      <c r="L13" s="5"/>
      <c r="M13" s="5"/>
      <c r="N13" s="6"/>
      <c r="O13" s="119"/>
    </row>
    <row r="14" spans="1:15" ht="15.75" thickBot="1" x14ac:dyDescent="0.3">
      <c r="A14" s="9">
        <v>20</v>
      </c>
      <c r="B14" s="95" t="s">
        <v>75</v>
      </c>
      <c r="C14" s="82">
        <v>100</v>
      </c>
      <c r="D14" s="82">
        <v>0.67</v>
      </c>
      <c r="E14" s="82">
        <v>6.09</v>
      </c>
      <c r="F14" s="82">
        <v>1.71</v>
      </c>
      <c r="G14" s="82">
        <v>64.650000000000006</v>
      </c>
      <c r="H14" s="82">
        <v>0.03</v>
      </c>
      <c r="I14" s="82">
        <v>6.65</v>
      </c>
      <c r="J14" s="82"/>
      <c r="K14" s="82">
        <v>13.3</v>
      </c>
      <c r="L14" s="82">
        <v>16.149999999999999</v>
      </c>
      <c r="M14" s="82">
        <v>28.62</v>
      </c>
      <c r="N14" s="80">
        <v>0.48</v>
      </c>
      <c r="O14" s="119">
        <v>14.02</v>
      </c>
    </row>
    <row r="15" spans="1:15" ht="15.75" thickBot="1" x14ac:dyDescent="0.3">
      <c r="A15" s="24">
        <v>304</v>
      </c>
      <c r="B15" s="93" t="s">
        <v>69</v>
      </c>
      <c r="C15" s="78">
        <v>200</v>
      </c>
      <c r="D15" s="78">
        <v>4.8899999999999997</v>
      </c>
      <c r="E15" s="78">
        <v>7.23</v>
      </c>
      <c r="F15" s="78">
        <v>48.89</v>
      </c>
      <c r="G15" s="79">
        <v>280.14999999999998</v>
      </c>
      <c r="H15" s="79">
        <v>0.03</v>
      </c>
      <c r="I15" s="79"/>
      <c r="J15" s="83">
        <v>36</v>
      </c>
      <c r="K15" s="84">
        <v>25.34</v>
      </c>
      <c r="L15" s="84">
        <v>3.48</v>
      </c>
      <c r="M15" s="84">
        <v>82</v>
      </c>
      <c r="N15" s="84">
        <v>0.7</v>
      </c>
      <c r="O15" s="119">
        <v>11.04</v>
      </c>
    </row>
    <row r="16" spans="1:15" ht="15.75" thickBot="1" x14ac:dyDescent="0.3">
      <c r="A16" s="9">
        <v>288</v>
      </c>
      <c r="B16" s="94" t="s">
        <v>70</v>
      </c>
      <c r="C16" s="80">
        <v>150</v>
      </c>
      <c r="D16" s="80">
        <v>32.51</v>
      </c>
      <c r="E16" s="80">
        <v>20</v>
      </c>
      <c r="F16" s="80"/>
      <c r="G16" s="82">
        <v>310</v>
      </c>
      <c r="H16" s="82">
        <v>0.08</v>
      </c>
      <c r="I16" s="82"/>
      <c r="J16" s="82">
        <v>30</v>
      </c>
      <c r="K16" s="82">
        <v>30</v>
      </c>
      <c r="L16" s="82">
        <v>60</v>
      </c>
      <c r="M16" s="82">
        <v>215</v>
      </c>
      <c r="N16" s="80">
        <v>3</v>
      </c>
      <c r="O16" s="119">
        <v>45.11</v>
      </c>
    </row>
    <row r="17" spans="1:15" ht="15.75" thickBot="1" x14ac:dyDescent="0.3">
      <c r="A17" s="9">
        <v>350</v>
      </c>
      <c r="B17" s="94" t="s">
        <v>108</v>
      </c>
      <c r="C17" s="80">
        <v>200</v>
      </c>
      <c r="D17" s="80">
        <v>0.16</v>
      </c>
      <c r="E17" s="80">
        <v>0.08</v>
      </c>
      <c r="F17" s="80">
        <v>27.6</v>
      </c>
      <c r="G17" s="82">
        <v>111.36</v>
      </c>
      <c r="H17" s="82">
        <v>0.01</v>
      </c>
      <c r="I17" s="82">
        <v>24</v>
      </c>
      <c r="J17" s="82"/>
      <c r="K17" s="82">
        <v>4.4000000000000004</v>
      </c>
      <c r="L17" s="82">
        <v>8.1999999999999993</v>
      </c>
      <c r="M17" s="82">
        <v>9</v>
      </c>
      <c r="N17" s="80">
        <v>0.14000000000000001</v>
      </c>
      <c r="O17" s="123">
        <v>9.6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102">
        <v>0.04</v>
      </c>
      <c r="I18" s="82"/>
      <c r="J18" s="102"/>
      <c r="K18" s="82">
        <v>13.2</v>
      </c>
      <c r="L18" s="102">
        <v>9.1999999999999993</v>
      </c>
      <c r="M18" s="82">
        <v>34.799999999999997</v>
      </c>
      <c r="N18" s="103">
        <v>0.44</v>
      </c>
      <c r="O18" s="123">
        <v>2</v>
      </c>
    </row>
    <row r="19" spans="1:15" ht="15.75" thickBot="1" x14ac:dyDescent="0.3">
      <c r="A19" s="9">
        <v>338</v>
      </c>
      <c r="B19" s="94" t="s">
        <v>78</v>
      </c>
      <c r="C19" s="80">
        <v>150</v>
      </c>
      <c r="D19" s="80">
        <v>0.6</v>
      </c>
      <c r="E19" s="80">
        <v>0.6</v>
      </c>
      <c r="F19" s="80">
        <v>14.75</v>
      </c>
      <c r="G19" s="82">
        <v>48</v>
      </c>
      <c r="H19" s="98">
        <v>0.05</v>
      </c>
      <c r="I19" s="82">
        <v>15</v>
      </c>
      <c r="J19" s="98"/>
      <c r="K19" s="82">
        <v>13.5</v>
      </c>
      <c r="L19" s="98">
        <v>24</v>
      </c>
      <c r="M19" s="82">
        <v>16.5</v>
      </c>
      <c r="N19" s="98">
        <v>3.3</v>
      </c>
      <c r="O19" s="123">
        <v>19.5</v>
      </c>
    </row>
    <row r="20" spans="1:15" ht="16.5" thickBot="1" x14ac:dyDescent="0.3">
      <c r="A20" s="9" t="s">
        <v>66</v>
      </c>
      <c r="B20" s="129" t="s">
        <v>89</v>
      </c>
      <c r="C20" s="105">
        <v>20</v>
      </c>
      <c r="D20" s="105">
        <v>1.7</v>
      </c>
      <c r="E20" s="105">
        <v>2.2599999999999998</v>
      </c>
      <c r="F20" s="105">
        <v>13.94</v>
      </c>
      <c r="G20" s="105">
        <v>82.9</v>
      </c>
      <c r="H20" s="105">
        <v>0.02</v>
      </c>
      <c r="I20" s="105"/>
      <c r="J20" s="105">
        <v>13</v>
      </c>
      <c r="K20" s="105">
        <v>3</v>
      </c>
      <c r="L20" s="105">
        <v>8.1999999999999993</v>
      </c>
      <c r="M20" s="105">
        <v>17.399999999999999</v>
      </c>
      <c r="N20" s="105">
        <v>0.2</v>
      </c>
      <c r="O20" s="119">
        <v>5.73</v>
      </c>
    </row>
    <row r="21" spans="1:15" ht="16.5" thickBot="1" x14ac:dyDescent="0.3">
      <c r="A21" s="9"/>
      <c r="B21" s="10" t="s">
        <v>15</v>
      </c>
      <c r="C21" s="6"/>
      <c r="D21" s="3">
        <f>D14+D15+D16+D17+D18+D19</f>
        <v>41.99</v>
      </c>
      <c r="E21" s="3">
        <f t="shared" ref="E21:N21" si="1">E14+E15+E16+E17+E18+E19</f>
        <v>34.4</v>
      </c>
      <c r="F21" s="3">
        <f t="shared" si="1"/>
        <v>112.27000000000001</v>
      </c>
      <c r="G21" s="3">
        <f t="shared" si="1"/>
        <v>907.68</v>
      </c>
      <c r="H21" s="3">
        <f t="shared" si="1"/>
        <v>0.24000000000000005</v>
      </c>
      <c r="I21" s="3">
        <f t="shared" si="1"/>
        <v>45.65</v>
      </c>
      <c r="J21" s="3">
        <f t="shared" si="1"/>
        <v>66</v>
      </c>
      <c r="K21" s="3">
        <f t="shared" si="1"/>
        <v>99.740000000000009</v>
      </c>
      <c r="L21" s="3">
        <f t="shared" si="1"/>
        <v>121.03</v>
      </c>
      <c r="M21" s="3">
        <f t="shared" si="1"/>
        <v>385.92</v>
      </c>
      <c r="N21" s="3">
        <f t="shared" si="1"/>
        <v>8.0599999999999987</v>
      </c>
      <c r="O21" s="124">
        <f>O20+O19+O18+O17+O16+O15+O14</f>
        <v>106.99999999999999</v>
      </c>
    </row>
    <row r="22" spans="1:15" ht="16.5" thickBot="1" x14ac:dyDescent="0.3">
      <c r="A22" s="9"/>
      <c r="B22" s="13" t="s">
        <v>18</v>
      </c>
      <c r="C22" s="12"/>
      <c r="D22" s="3">
        <f t="shared" ref="D22:N22" si="2">D21+D12</f>
        <v>66.260000000000005</v>
      </c>
      <c r="E22" s="3">
        <f t="shared" si="2"/>
        <v>58.9</v>
      </c>
      <c r="F22" s="3">
        <f t="shared" si="2"/>
        <v>180.31</v>
      </c>
      <c r="G22" s="3">
        <f t="shared" si="2"/>
        <v>1497.42</v>
      </c>
      <c r="H22" s="3">
        <f t="shared" si="2"/>
        <v>0.36000000000000004</v>
      </c>
      <c r="I22" s="3">
        <f t="shared" si="2"/>
        <v>46.739999999999995</v>
      </c>
      <c r="J22" s="3">
        <f t="shared" si="2"/>
        <v>236.7</v>
      </c>
      <c r="K22" s="3">
        <f t="shared" si="2"/>
        <v>162.73000000000002</v>
      </c>
      <c r="L22" s="3">
        <f t="shared" si="2"/>
        <v>616.87</v>
      </c>
      <c r="M22" s="3">
        <f t="shared" si="2"/>
        <v>804.59</v>
      </c>
      <c r="N22" s="3">
        <f t="shared" si="2"/>
        <v>11.389999999999999</v>
      </c>
      <c r="O22" s="124">
        <f>O21+O12</f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8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2"/>
  <sheetViews>
    <sheetView zoomScale="90" zoomScaleNormal="90" workbookViewId="0">
      <selection activeCell="P23" sqref="P23"/>
    </sheetView>
  </sheetViews>
  <sheetFormatPr defaultRowHeight="15" x14ac:dyDescent="0.25"/>
  <cols>
    <col min="2" max="2" width="29.7109375" customWidth="1"/>
    <col min="3" max="3" width="10.140625" customWidth="1"/>
    <col min="6" max="6" width="12.140625" customWidth="1"/>
    <col min="7" max="7" width="17.5703125" customWidth="1"/>
  </cols>
  <sheetData>
    <row r="1" spans="1:15" x14ac:dyDescent="0.25">
      <c r="B1" s="20" t="s">
        <v>63</v>
      </c>
    </row>
    <row r="2" spans="1:15" ht="15.75" thickBot="1" x14ac:dyDescent="0.3">
      <c r="B2" s="20" t="s">
        <v>80</v>
      </c>
    </row>
    <row r="3" spans="1:15" ht="24.75" thickBot="1" x14ac:dyDescent="0.3">
      <c r="A3" s="165" t="s">
        <v>23</v>
      </c>
      <c r="B3" s="165" t="s">
        <v>0</v>
      </c>
      <c r="C3" s="165" t="s">
        <v>25</v>
      </c>
      <c r="D3" s="167" t="s">
        <v>1</v>
      </c>
      <c r="E3" s="168"/>
      <c r="F3" s="169"/>
      <c r="G3" s="23" t="s">
        <v>2</v>
      </c>
      <c r="H3" s="162" t="s">
        <v>4</v>
      </c>
      <c r="I3" s="163"/>
      <c r="J3" s="164"/>
      <c r="K3" s="162" t="s">
        <v>5</v>
      </c>
      <c r="L3" s="163"/>
      <c r="M3" s="163"/>
      <c r="N3" s="163"/>
      <c r="O3" s="120" t="s">
        <v>112</v>
      </c>
    </row>
    <row r="4" spans="1:15" ht="16.5" thickBot="1" x14ac:dyDescent="0.3">
      <c r="A4" s="166"/>
      <c r="B4" s="166"/>
      <c r="C4" s="166"/>
      <c r="D4" s="21" t="s">
        <v>20</v>
      </c>
      <c r="E4" s="21" t="s">
        <v>21</v>
      </c>
      <c r="F4" s="21" t="s">
        <v>22</v>
      </c>
      <c r="G4" s="18" t="s">
        <v>3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  <c r="O4" s="117"/>
    </row>
    <row r="5" spans="1:15" ht="16.5" thickBot="1" x14ac:dyDescent="0.3">
      <c r="A5" s="4"/>
      <c r="B5" s="8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17"/>
    </row>
    <row r="6" spans="1:15" ht="15.75" thickBot="1" x14ac:dyDescent="0.3">
      <c r="A6" s="24">
        <v>175</v>
      </c>
      <c r="B6" s="93" t="s">
        <v>72</v>
      </c>
      <c r="C6" s="78">
        <v>250</v>
      </c>
      <c r="D6" s="78">
        <v>3.3</v>
      </c>
      <c r="E6" s="78">
        <v>8.6</v>
      </c>
      <c r="F6" s="78">
        <v>23.2</v>
      </c>
      <c r="G6" s="79">
        <v>183.4</v>
      </c>
      <c r="H6" s="96">
        <v>0.4</v>
      </c>
      <c r="I6" s="79">
        <v>1.9</v>
      </c>
      <c r="J6" s="96">
        <v>71.599999999999994</v>
      </c>
      <c r="K6" s="79">
        <v>26.7</v>
      </c>
      <c r="L6" s="96">
        <v>92.3</v>
      </c>
      <c r="M6" s="79">
        <v>128</v>
      </c>
      <c r="N6" s="131">
        <v>1.3</v>
      </c>
      <c r="O6" s="119">
        <v>20.88</v>
      </c>
    </row>
    <row r="7" spans="1:15" ht="15.75" thickBot="1" x14ac:dyDescent="0.3">
      <c r="A7" s="9">
        <v>376</v>
      </c>
      <c r="B7" s="94" t="s">
        <v>17</v>
      </c>
      <c r="C7" s="86">
        <v>200</v>
      </c>
      <c r="D7" s="80">
        <v>0.53</v>
      </c>
      <c r="E7" s="80"/>
      <c r="F7" s="87">
        <v>9.4700000000000006</v>
      </c>
      <c r="G7" s="100">
        <v>40</v>
      </c>
      <c r="H7" s="98"/>
      <c r="I7" s="89">
        <v>0.27</v>
      </c>
      <c r="J7" s="98"/>
      <c r="K7" s="89">
        <v>11.73</v>
      </c>
      <c r="L7" s="98">
        <v>13.6</v>
      </c>
      <c r="M7" s="89">
        <v>22.13</v>
      </c>
      <c r="N7" s="98">
        <v>2.13</v>
      </c>
      <c r="O7" s="119">
        <v>2.44</v>
      </c>
    </row>
    <row r="8" spans="1:15" ht="15.75" thickBot="1" x14ac:dyDescent="0.3">
      <c r="A8" s="9">
        <v>14</v>
      </c>
      <c r="B8" s="94" t="s">
        <v>65</v>
      </c>
      <c r="C8" s="80">
        <v>10</v>
      </c>
      <c r="D8" s="80">
        <v>0.1</v>
      </c>
      <c r="E8" s="80">
        <v>7.2</v>
      </c>
      <c r="F8" s="80">
        <v>0.13</v>
      </c>
      <c r="G8" s="82">
        <v>65.72</v>
      </c>
      <c r="H8" s="82"/>
      <c r="I8" s="82"/>
      <c r="J8" s="82">
        <v>40</v>
      </c>
      <c r="K8" s="82"/>
      <c r="L8" s="82">
        <v>2.4</v>
      </c>
      <c r="M8" s="82">
        <v>3</v>
      </c>
      <c r="N8" s="80"/>
      <c r="O8" s="123">
        <v>8.9</v>
      </c>
    </row>
    <row r="9" spans="1:15" ht="15.75" thickBot="1" x14ac:dyDescent="0.3">
      <c r="A9" s="9" t="s">
        <v>66</v>
      </c>
      <c r="B9" s="94" t="s">
        <v>14</v>
      </c>
      <c r="C9" s="80">
        <v>30</v>
      </c>
      <c r="D9" s="80">
        <v>3.16</v>
      </c>
      <c r="E9" s="80">
        <v>0.4</v>
      </c>
      <c r="F9" s="80">
        <v>19.32</v>
      </c>
      <c r="G9" s="82">
        <v>93.52</v>
      </c>
      <c r="H9" s="82">
        <v>0.04</v>
      </c>
      <c r="I9" s="82"/>
      <c r="J9" s="82"/>
      <c r="K9" s="82">
        <v>13.2</v>
      </c>
      <c r="L9" s="82">
        <v>9.1999999999999993</v>
      </c>
      <c r="M9" s="82">
        <v>34.799999999999997</v>
      </c>
      <c r="N9" s="80">
        <v>0.44</v>
      </c>
      <c r="O9" s="123">
        <v>2</v>
      </c>
    </row>
    <row r="10" spans="1:15" ht="15.75" thickBot="1" x14ac:dyDescent="0.3">
      <c r="A10" s="9" t="s">
        <v>66</v>
      </c>
      <c r="B10" s="94" t="s">
        <v>89</v>
      </c>
      <c r="C10" s="80">
        <v>30</v>
      </c>
      <c r="D10" s="80">
        <v>1.7</v>
      </c>
      <c r="E10" s="80">
        <v>2.2599999999999998</v>
      </c>
      <c r="F10" s="80">
        <v>13.94</v>
      </c>
      <c r="G10" s="82">
        <v>82.9</v>
      </c>
      <c r="H10" s="82">
        <v>0.02</v>
      </c>
      <c r="I10" s="82"/>
      <c r="J10" s="82">
        <v>13</v>
      </c>
      <c r="K10" s="82">
        <v>3</v>
      </c>
      <c r="L10" s="82">
        <v>8.1999999999999993</v>
      </c>
      <c r="M10" s="82">
        <v>17.399999999999999</v>
      </c>
      <c r="N10" s="80">
        <v>0.2</v>
      </c>
      <c r="O10" s="119">
        <v>16.600000000000001</v>
      </c>
    </row>
    <row r="11" spans="1:15" ht="15.75" thickBot="1" x14ac:dyDescent="0.3">
      <c r="A11" s="9">
        <v>338</v>
      </c>
      <c r="B11" s="94" t="s">
        <v>78</v>
      </c>
      <c r="C11" s="80">
        <v>150</v>
      </c>
      <c r="D11" s="80">
        <v>0.6</v>
      </c>
      <c r="E11" s="80">
        <v>0.6</v>
      </c>
      <c r="F11" s="80">
        <v>14.75</v>
      </c>
      <c r="G11" s="82">
        <v>48</v>
      </c>
      <c r="H11" s="82">
        <v>0.05</v>
      </c>
      <c r="I11" s="82">
        <v>15</v>
      </c>
      <c r="J11" s="82"/>
      <c r="K11" s="82">
        <v>13.5</v>
      </c>
      <c r="L11" s="82">
        <v>24</v>
      </c>
      <c r="M11" s="82">
        <v>16.5</v>
      </c>
      <c r="N11" s="80">
        <v>3.3</v>
      </c>
      <c r="O11" s="119">
        <v>22.18</v>
      </c>
    </row>
    <row r="12" spans="1:15" ht="16.5" thickBot="1" x14ac:dyDescent="0.3">
      <c r="A12" s="9"/>
      <c r="B12" s="10" t="s">
        <v>15</v>
      </c>
      <c r="C12" s="6"/>
      <c r="D12" s="3">
        <f t="shared" ref="D12:N12" si="0">SUM(D6:D11)</f>
        <v>9.3899999999999988</v>
      </c>
      <c r="E12" s="3">
        <f t="shared" si="0"/>
        <v>19.060000000000002</v>
      </c>
      <c r="F12" s="3">
        <f t="shared" si="0"/>
        <v>80.81</v>
      </c>
      <c r="G12" s="3">
        <f t="shared" si="0"/>
        <v>513.54</v>
      </c>
      <c r="H12" s="3">
        <f t="shared" si="0"/>
        <v>0.51</v>
      </c>
      <c r="I12" s="3">
        <f t="shared" si="0"/>
        <v>17.170000000000002</v>
      </c>
      <c r="J12" s="3">
        <f t="shared" si="0"/>
        <v>124.6</v>
      </c>
      <c r="K12" s="3">
        <f t="shared" si="0"/>
        <v>68.13</v>
      </c>
      <c r="L12" s="3">
        <f t="shared" si="0"/>
        <v>149.69999999999999</v>
      </c>
      <c r="M12" s="3">
        <f t="shared" si="0"/>
        <v>221.83</v>
      </c>
      <c r="N12" s="3">
        <f t="shared" si="0"/>
        <v>7.3699999999999992</v>
      </c>
      <c r="O12" s="124">
        <f>O11+O10+O9+O8+O7+O6</f>
        <v>73</v>
      </c>
    </row>
    <row r="13" spans="1:15" ht="16.5" thickBot="1" x14ac:dyDescent="0.3">
      <c r="A13" s="9"/>
      <c r="B13" s="12" t="s">
        <v>16</v>
      </c>
      <c r="C13" s="6"/>
      <c r="D13" s="6"/>
      <c r="E13" s="6"/>
      <c r="F13" s="6"/>
      <c r="G13" s="8"/>
      <c r="H13" s="106"/>
      <c r="I13" s="8"/>
      <c r="J13" s="8"/>
      <c r="K13" s="107"/>
      <c r="L13" s="108"/>
      <c r="M13" s="8"/>
      <c r="N13" s="12"/>
      <c r="O13" s="119"/>
    </row>
    <row r="14" spans="1:15" ht="15.75" thickBot="1" x14ac:dyDescent="0.3">
      <c r="A14" s="9">
        <v>96</v>
      </c>
      <c r="B14" s="95" t="s">
        <v>109</v>
      </c>
      <c r="C14" s="82">
        <v>300</v>
      </c>
      <c r="D14" s="82">
        <v>3.12</v>
      </c>
      <c r="E14" s="82">
        <v>3</v>
      </c>
      <c r="F14" s="82">
        <v>20.38</v>
      </c>
      <c r="G14" s="82">
        <v>120.96</v>
      </c>
      <c r="H14" s="82">
        <v>0.1</v>
      </c>
      <c r="I14" s="82">
        <v>9</v>
      </c>
      <c r="J14" s="82"/>
      <c r="K14" s="82">
        <v>38.1</v>
      </c>
      <c r="L14" s="82">
        <v>46.2</v>
      </c>
      <c r="M14" s="82">
        <v>250.5</v>
      </c>
      <c r="N14" s="80">
        <v>1.2</v>
      </c>
      <c r="O14" s="119">
        <v>47.06</v>
      </c>
    </row>
    <row r="15" spans="1:15" ht="15.75" thickBot="1" x14ac:dyDescent="0.3">
      <c r="A15" s="9">
        <v>15</v>
      </c>
      <c r="B15" s="94" t="s">
        <v>110</v>
      </c>
      <c r="C15" s="80">
        <v>30</v>
      </c>
      <c r="D15" s="80">
        <v>6.96</v>
      </c>
      <c r="E15" s="80">
        <v>8.85</v>
      </c>
      <c r="F15" s="80"/>
      <c r="G15" s="82">
        <v>107.49</v>
      </c>
      <c r="H15" s="82">
        <v>0.02</v>
      </c>
      <c r="I15" s="82">
        <v>0.21</v>
      </c>
      <c r="J15" s="82">
        <v>78</v>
      </c>
      <c r="K15" s="82">
        <v>10.5</v>
      </c>
      <c r="L15" s="82">
        <v>264</v>
      </c>
      <c r="M15" s="82">
        <v>150</v>
      </c>
      <c r="N15" s="80">
        <v>0.3</v>
      </c>
      <c r="O15" s="123">
        <v>18.899999999999999</v>
      </c>
    </row>
    <row r="16" spans="1:15" ht="15.75" thickBot="1" x14ac:dyDescent="0.3">
      <c r="A16" s="9" t="s">
        <v>66</v>
      </c>
      <c r="B16" s="94" t="s">
        <v>76</v>
      </c>
      <c r="C16" s="80">
        <v>100</v>
      </c>
      <c r="D16" s="80">
        <v>5.13</v>
      </c>
      <c r="E16" s="80">
        <v>1.88</v>
      </c>
      <c r="F16" s="80">
        <v>7.38</v>
      </c>
      <c r="G16" s="81">
        <v>66.88</v>
      </c>
      <c r="H16" s="109">
        <v>0.04</v>
      </c>
      <c r="I16" s="110">
        <v>0.75</v>
      </c>
      <c r="J16" s="78">
        <v>12.5</v>
      </c>
      <c r="K16" s="99">
        <v>18.75</v>
      </c>
      <c r="L16" s="24">
        <v>155</v>
      </c>
      <c r="M16" s="99">
        <v>118.75</v>
      </c>
      <c r="N16" s="24">
        <v>0.13</v>
      </c>
      <c r="O16" s="123">
        <v>29</v>
      </c>
    </row>
    <row r="17" spans="1:15" ht="15.75" thickBot="1" x14ac:dyDescent="0.3">
      <c r="A17" s="9">
        <v>376</v>
      </c>
      <c r="B17" s="94" t="s">
        <v>17</v>
      </c>
      <c r="C17" s="86">
        <v>200</v>
      </c>
      <c r="D17" s="80">
        <v>0.53</v>
      </c>
      <c r="E17" s="80"/>
      <c r="F17" s="87">
        <v>9.4700000000000006</v>
      </c>
      <c r="G17" s="100">
        <v>40</v>
      </c>
      <c r="H17" s="98"/>
      <c r="I17" s="84">
        <v>0.27</v>
      </c>
      <c r="J17" s="89"/>
      <c r="K17" s="98">
        <v>11.73</v>
      </c>
      <c r="L17" s="89">
        <v>13.6</v>
      </c>
      <c r="M17" s="98">
        <v>22.13</v>
      </c>
      <c r="N17" s="80">
        <v>2.13</v>
      </c>
      <c r="O17" s="123">
        <v>2.44</v>
      </c>
    </row>
    <row r="18" spans="1:15" ht="15.75" thickBot="1" x14ac:dyDescent="0.3">
      <c r="A18" s="9" t="s">
        <v>66</v>
      </c>
      <c r="B18" s="94" t="s">
        <v>14</v>
      </c>
      <c r="C18" s="80">
        <v>30</v>
      </c>
      <c r="D18" s="80">
        <v>3.16</v>
      </c>
      <c r="E18" s="80">
        <v>0.4</v>
      </c>
      <c r="F18" s="80">
        <v>19.32</v>
      </c>
      <c r="G18" s="82">
        <v>93.52</v>
      </c>
      <c r="H18" s="82">
        <v>0.04</v>
      </c>
      <c r="I18" s="82"/>
      <c r="J18" s="82"/>
      <c r="K18" s="82">
        <v>13.2</v>
      </c>
      <c r="L18" s="82">
        <v>9.1999999999999993</v>
      </c>
      <c r="M18" s="82">
        <v>34.799999999999997</v>
      </c>
      <c r="N18" s="80">
        <v>0.44</v>
      </c>
      <c r="O18" s="123">
        <v>2</v>
      </c>
    </row>
    <row r="19" spans="1:15" ht="15.75" thickBot="1" x14ac:dyDescent="0.3">
      <c r="A19" s="9" t="s">
        <v>66</v>
      </c>
      <c r="B19" s="94" t="s">
        <v>89</v>
      </c>
      <c r="C19" s="80">
        <v>30</v>
      </c>
      <c r="D19" s="80">
        <v>1.7</v>
      </c>
      <c r="E19" s="80">
        <v>2.2599999999999998</v>
      </c>
      <c r="F19" s="80">
        <v>13.94</v>
      </c>
      <c r="G19" s="82">
        <v>82.9</v>
      </c>
      <c r="H19" s="82">
        <v>0.02</v>
      </c>
      <c r="I19" s="82"/>
      <c r="J19" s="82">
        <v>13</v>
      </c>
      <c r="K19" s="82">
        <v>3</v>
      </c>
      <c r="L19" s="82">
        <v>8.1999999999999993</v>
      </c>
      <c r="M19" s="82">
        <v>17.399999999999999</v>
      </c>
      <c r="N19" s="80">
        <v>0.2</v>
      </c>
      <c r="O19" s="123">
        <v>7.6</v>
      </c>
    </row>
    <row r="20" spans="1:15" ht="16.5" thickBot="1" x14ac:dyDescent="0.3">
      <c r="A20" s="9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19"/>
    </row>
    <row r="21" spans="1:15" ht="16.5" thickBot="1" x14ac:dyDescent="0.3">
      <c r="A21" s="9"/>
      <c r="B21" s="10" t="s">
        <v>15</v>
      </c>
      <c r="C21" s="6"/>
      <c r="D21" s="6">
        <f>SUM(D14:D20)</f>
        <v>20.599999999999998</v>
      </c>
      <c r="E21" s="6">
        <f t="shared" ref="E21:N21" si="1">SUM(E14:E20)</f>
        <v>16.39</v>
      </c>
      <c r="F21" s="6">
        <f t="shared" si="1"/>
        <v>70.489999999999995</v>
      </c>
      <c r="G21" s="6">
        <f t="shared" si="1"/>
        <v>511.75</v>
      </c>
      <c r="H21" s="6">
        <f t="shared" si="1"/>
        <v>0.22</v>
      </c>
      <c r="I21" s="6">
        <f t="shared" si="1"/>
        <v>10.23</v>
      </c>
      <c r="J21" s="6">
        <f t="shared" si="1"/>
        <v>103.5</v>
      </c>
      <c r="K21" s="6">
        <f t="shared" si="1"/>
        <v>95.28</v>
      </c>
      <c r="L21" s="6">
        <f t="shared" si="1"/>
        <v>496.2</v>
      </c>
      <c r="M21" s="6">
        <f t="shared" si="1"/>
        <v>593.57999999999993</v>
      </c>
      <c r="N21" s="6">
        <f t="shared" si="1"/>
        <v>4.4000000000000004</v>
      </c>
      <c r="O21" s="124">
        <f>O19+O18+O17+O16+O15+O14</f>
        <v>107</v>
      </c>
    </row>
    <row r="22" spans="1:15" ht="16.5" thickBot="1" x14ac:dyDescent="0.3">
      <c r="A22" s="9"/>
      <c r="B22" s="10" t="s">
        <v>18</v>
      </c>
      <c r="C22" s="6"/>
      <c r="D22" s="3">
        <f>D12+D21</f>
        <v>29.989999999999995</v>
      </c>
      <c r="E22" s="3">
        <f t="shared" ref="E22:N22" si="2">E12+E21</f>
        <v>35.450000000000003</v>
      </c>
      <c r="F22" s="3">
        <f t="shared" si="2"/>
        <v>151.30000000000001</v>
      </c>
      <c r="G22" s="3">
        <f t="shared" si="2"/>
        <v>1025.29</v>
      </c>
      <c r="H22" s="3">
        <f t="shared" si="2"/>
        <v>0.73</v>
      </c>
      <c r="I22" s="3">
        <f t="shared" si="2"/>
        <v>27.400000000000002</v>
      </c>
      <c r="J22" s="3">
        <f t="shared" si="2"/>
        <v>228.1</v>
      </c>
      <c r="K22" s="3">
        <f t="shared" si="2"/>
        <v>163.41</v>
      </c>
      <c r="L22" s="3">
        <f t="shared" si="2"/>
        <v>645.9</v>
      </c>
      <c r="M22" s="3">
        <f t="shared" si="2"/>
        <v>815.41</v>
      </c>
      <c r="N22" s="3">
        <f t="shared" si="2"/>
        <v>11.77</v>
      </c>
      <c r="O22" s="124">
        <f>O21+O12</f>
        <v>180</v>
      </c>
    </row>
  </sheetData>
  <mergeCells count="6">
    <mergeCell ref="K3:N3"/>
    <mergeCell ref="A3:A4"/>
    <mergeCell ref="B3:B4"/>
    <mergeCell ref="C3:C4"/>
    <mergeCell ref="D3:F3"/>
    <mergeCell ref="H3:J3"/>
  </mergeCells>
  <pageMargins left="0.7" right="0.7" top="0.75" bottom="0.75" header="0.3" footer="0.3"/>
  <pageSetup paperSize="9" scale="7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2023-09-26T16:07:02Z</dcterms:modified>
</cp:coreProperties>
</file>